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01.08.2016" sheetId="1" r:id="rId1"/>
    <sheet name="справочная" sheetId="2" r:id="rId2"/>
  </sheets>
  <definedNames>
    <definedName name="_xlnm.Print_Titles" localSheetId="0">'01.08.2016'!$9:$9</definedName>
  </definedNames>
  <calcPr fullCalcOnLoad="1"/>
</workbook>
</file>

<file path=xl/sharedStrings.xml><?xml version="1.0" encoding="utf-8"?>
<sst xmlns="http://schemas.openxmlformats.org/spreadsheetml/2006/main" count="1096" uniqueCount="492">
  <si>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</si>
  <si>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</si>
  <si>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</si>
  <si>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</si>
  <si>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</si>
  <si>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</si>
  <si>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</si>
  <si>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</si>
  <si>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</si>
  <si>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</si>
  <si>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</si>
  <si>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</si>
  <si>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</si>
  <si>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</si>
  <si>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</si>
  <si>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</si>
  <si>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</si>
  <si>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</si>
  <si>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</si>
  <si>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</si>
  <si>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</si>
  <si>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</si>
  <si>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</si>
  <si>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</si>
  <si>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</si>
  <si>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</si>
  <si>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</si>
  <si>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</si>
  <si>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</si>
  <si>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</si>
  <si>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</si>
  <si>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</si>
  <si>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</si>
  <si>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</si>
  <si>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</si>
  <si>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</si>
  <si>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</si>
  <si>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</si>
  <si>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</si>
  <si>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</si>
  <si>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</si>
  <si>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</si>
  <si>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</si>
  <si>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\1090405310\182\2100\110 \</t>
  </si>
  <si>
    <t>\1110503510\863\0000\120 \</t>
  </si>
  <si>
    <t>\1130199510\791\0000\130 \</t>
  </si>
  <si>
    <t>\1170105010\791\0000\180 \</t>
  </si>
  <si>
    <t>\1170505010\791\0000\180 \</t>
  </si>
  <si>
    <t>\2020100110\791\0000\151 \</t>
  </si>
  <si>
    <t>\2020100310\791\0000\151 \</t>
  </si>
  <si>
    <t>\2020299910\791\7101\151 \</t>
  </si>
  <si>
    <t>\2020299910\791\7129\151 \</t>
  </si>
  <si>
    <t>\2020301510\791\0000\151 \</t>
  </si>
  <si>
    <t>\2020401410\791\0000\151 \</t>
  </si>
  <si>
    <t>\2020499910\791\7502\151 \</t>
  </si>
  <si>
    <t>\2020499910\791\7503\151 \</t>
  </si>
  <si>
    <t>\2020905410\791\7301\151 \</t>
  </si>
  <si>
    <t>\2190500010\791\0000\151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</si>
  <si>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</si>
  <si>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</si>
  <si>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</si>
  <si>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</si>
  <si>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</si>
  <si>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</si>
  <si>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</si>
  <si>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</si>
  <si>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</si>
  <si>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</si>
  <si>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</si>
  <si>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</si>
  <si>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</si>
  <si>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</si>
  <si>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</si>
  <si>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</si>
  <si>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</si>
  <si>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</si>
  <si>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</si>
  <si>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</si>
  <si>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</si>
  <si>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</si>
  <si>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</si>
  <si>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</si>
  <si>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</si>
  <si>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</si>
  <si>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</si>
  <si>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</si>
  <si>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</si>
  <si>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</si>
  <si>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</si>
  <si>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</si>
  <si>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</si>
  <si>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</si>
  <si>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</si>
  <si>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</si>
  <si>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 xml:space="preserve"> \0409\791\20\0\00\74040\244\225.1\РП.67.12.1\\РП-В-6800\\ 011-1112\ </t>
  </si>
  <si>
    <t xml:space="preserve"> \0409\791\20\0\00\74040\244\225.2\РП.67.12.1\\РП-В-6800\\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</si>
  <si>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</si>
  <si>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</si>
  <si>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</si>
  <si>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</si>
  <si>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</si>
  <si>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</si>
  <si>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</si>
  <si>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</si>
  <si>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\0503\791\20\0\00\74040\244\226.10\РП.67.12.1\\РП-А-2800\\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</si>
  <si>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</si>
  <si>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</si>
  <si>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</si>
  <si>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</si>
  <si>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</si>
  <si>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</si>
  <si>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</si>
  <si>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</si>
  <si>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</si>
  <si>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</si>
  <si>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</si>
  <si>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</si>
  <si>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</si>
  <si>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</si>
  <si>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</si>
  <si>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</si>
  <si>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 xml:space="preserve"> \0801\\\\\\\\\\\\ 011-2112\ </t>
  </si>
  <si>
    <t xml:space="preserve"> \0801\791\20\\\\\\\\\\ 011-2112\ </t>
  </si>
  <si>
    <t xml:space="preserve"> \0801\791\20\0\\\\\\\\\ 011-2112\ </t>
  </si>
  <si>
    <t xml:space="preserve"> \0801\791\20\0\00\72390\244\225.2\ФЗ.131.03.116\\РП-А-2000\\ 011-2112\ 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</si>
  <si>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</si>
  <si>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</si>
  <si>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</si>
  <si>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</si>
  <si>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 xml:space="preserve"> \0203\791\99\0\00\51180\121\211\ФЗ.53.98.1\\РП-В-5700\\ 012-1112\ </t>
  </si>
  <si>
    <t xml:space="preserve"> \0203\791\99\0\00\51180\122\212.3\ФЗ.53.98.1\\РП-В-5700\\ 012-1112\ </t>
  </si>
  <si>
    <t xml:space="preserve"> \0203\791\99\0\00\51180\122\222\ФЗ.53.98.1\\РП-В-5700\\ 012-1112\ </t>
  </si>
  <si>
    <t xml:space="preserve"> \0203\791\99\0\00\51180\122\226.10\ФЗ.53.98.1\\РП-В-5700\\ 012-1112\ </t>
  </si>
  <si>
    <t xml:space="preserve"> \0203\791\99\0\00\51180\129\213\ФЗ.53.98.1\\РП-В-5700\\ 012-1112\ </t>
  </si>
  <si>
    <t xml:space="preserve"> \0203\791\99\0\00\51180\242\221\ФЗ.53.98.1\\РП-В-5700\\ 012-1112\ </t>
  </si>
  <si>
    <t xml:space="preserve"> \0203\791\99\0\00\51180\242\225.2\ФЗ.53.98.1\\РП-В-5700\\ 012-1112\ </t>
  </si>
  <si>
    <t xml:space="preserve"> \0203\791\99\0\00\51180\242\225.6\ФЗ.53.98.1\\РП-В-5700\\ 012-1112\ </t>
  </si>
  <si>
    <t xml:space="preserve"> \0203\791\99\0\00\51180\242\226.7\ФЗ.53.98.1\\РП-В-5700\\ 012-1112\ </t>
  </si>
  <si>
    <t xml:space="preserve"> \0203\791\99\0\00\51180\242\310.2\ФЗ.53.98.1\\РП-В-5700\\ 012-1112\ </t>
  </si>
  <si>
    <t xml:space="preserve"> \0203\791\99\0\00\51180\242\340.3\ФЗ.53.98.1\\РП-В-5700\\ 012-1112\ </t>
  </si>
  <si>
    <t xml:space="preserve"> \0203\791\99\0\00\51180\244\222\ФЗ.53.98.1\\РП-В-5700\\ 012-1112\ </t>
  </si>
  <si>
    <t xml:space="preserve"> \0203\791\99\0\00\51180\244\223.1\ФЗ.53.98.1\\РП-В-5700\\ 012-1112\ </t>
  </si>
  <si>
    <t xml:space="preserve"> \0203\791\99\0\00\51180\244\223.5\ФЗ.53.98.1\\РП-В-5700\\ 012-1112\ </t>
  </si>
  <si>
    <t xml:space="preserve"> \0203\791\99\0\00\51180\244\223.6\ФЗ.53.98.1\\РП-В-5700\\ 012-1112\ </t>
  </si>
  <si>
    <t xml:space="preserve"> \0203\791\99\0\00\51180\244\225.2\ФЗ.53.98.1\\РП-В-5700\\ 012-1112\ </t>
  </si>
  <si>
    <t xml:space="preserve"> \0203\791\99\0\00\51180\244\225.6\ФЗ.53.98.1\\РП-В-5700\\ 012-1112\ </t>
  </si>
  <si>
    <t xml:space="preserve"> \0203\791\99\0\00\51180\244\226.10\ФЗ.53.98.1\\РП-В-5700\\ 012-1112\ </t>
  </si>
  <si>
    <t xml:space="preserve"> \0203\791\99\0\00\51180\244\226.8\ФЗ.53.98.1\\РП-В-5700\\ 012-1112\ </t>
  </si>
  <si>
    <t xml:space="preserve"> \0203\791\99\0\00\51180\244\310.2\ФЗ.53.98.1\\РП-В-5700\\ 012-1112\ </t>
  </si>
  <si>
    <t xml:space="preserve"> \0203\791\99\0\00\51180\244\340.3\ФЗ.53.98.1\\РП-В-5700\\ 012-1112\ </t>
  </si>
  <si>
    <t>Резервные фонды</t>
  </si>
  <si>
    <t xml:space="preserve"> \0111\\\\\\\\\\\\ 013-1111\ </t>
  </si>
  <si>
    <t xml:space="preserve"> \0111\791\99\\\\\\\\\\ 013-1111\ </t>
  </si>
  <si>
    <t xml:space="preserve"> \0111\791\99\0\\\\\\\\\ 013-1111\ </t>
  </si>
  <si>
    <t>резервные фонды местных администраций</t>
  </si>
  <si>
    <t xml:space="preserve"> \0111\791\99\0\00\07500\870\290.8\ФЗ.131.03.128\\РП-Г-6300\\ 013-1111\ 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</si>
  <si>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</si>
  <si>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</si>
  <si>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 xml:space="preserve"> \0102\791\99\\\\\\\\\\ 013-1112\ </t>
  </si>
  <si>
    <t xml:space="preserve"> \0102\791\99\0\\\\\\\\\ 013-1112\ </t>
  </si>
  <si>
    <t xml:space="preserve"> \0102\791\99\0\00\02030\121\211\ФЗ.131.03.2\\РП-А-0100\\ 013-1112\ </t>
  </si>
  <si>
    <t xml:space="preserve"> \0102\791\99\0\00\02030\129\213\ФЗ.131.03.2\\РП-А-0100\\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</si>
  <si>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</si>
  <si>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</si>
  <si>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 xml:space="preserve"> \0104\791\99\\\\\\\\\\ 013-1112\ </t>
  </si>
  <si>
    <t xml:space="preserve"> \0104\791\99\0\\\\\\\\\ 013-1112\ </t>
  </si>
  <si>
    <t xml:space="preserve"> \0104\791\99\0\00\02040\121\211\ФЗ.131.03.2\\РП-А-0100\\ 013-1112\ </t>
  </si>
  <si>
    <t xml:space="preserve"> \0104\791\99\0\00\02040\122\212.3\ФЗ.131.03.2\\РП-А-0100\\ 013-1112\ </t>
  </si>
  <si>
    <t xml:space="preserve"> \0104\791\99\0\00\02040\129\213\ФЗ.131.03.2\\РП-А-0100\\ 013-1112\ </t>
  </si>
  <si>
    <t xml:space="preserve"> \0104\791\99\0\00\02040\242\221\ФЗ.131.03.2\\РП-А-0100\\ 013-1112\ </t>
  </si>
  <si>
    <t xml:space="preserve"> \0104\791\99\0\00\02040\242\225.2\ФЗ.131.03.2\\РП-А-0100\\ 013-1112\ </t>
  </si>
  <si>
    <t xml:space="preserve"> \0104\791\99\0\00\02040\242\225.6\ФЗ.131.03.2\\РП-А-0100\\ 013-1112\ </t>
  </si>
  <si>
    <t xml:space="preserve"> \0104\791\99\0\00\02040\242\226.10\ФЗ.131.03.2\\РП-А-0100\\ 013-1112\ </t>
  </si>
  <si>
    <t xml:space="preserve"> \0104\791\99\0\00\02040\242\226.7\ФЗ.131.03.2\\РП-А-0100\\ 013-1112\ </t>
  </si>
  <si>
    <t xml:space="preserve"> \0104\791\99\0\00\02040\242\310.2\ФЗ.131.03.2\\РП-А-0100\\ 013-1112\ </t>
  </si>
  <si>
    <t xml:space="preserve"> \0104\791\99\0\00\02040\242\340.3\ФЗ.131.03.2\\РП-А-0100\\ 013-1112\ </t>
  </si>
  <si>
    <t xml:space="preserve"> \0104\791\99\0\00\02040\244\221\ФЗ.131.03.2\\РП-А-0100\\ 013-1112\ </t>
  </si>
  <si>
    <t xml:space="preserve"> \0104\791\99\0\00\02040\244\223.1\ФЗ.131.03.2\\РП-А-0100\\ 013-1112\ </t>
  </si>
  <si>
    <t xml:space="preserve"> \0104\791\99\0\00\02040\244\223.4\ФЗ.131.03.2\\РП-А-0100\\ 013-1112\ </t>
  </si>
  <si>
    <t xml:space="preserve"> \0104\791\99\0\00\02040\244\223.5\ФЗ.131.03.2\\РП-А-0100\\ 013-1112\ </t>
  </si>
  <si>
    <t xml:space="preserve"> \0104\791\99\0\00\02040\244\223.6\ФЗ.131.03.2\\РП-А-0100\\ 013-1112\ </t>
  </si>
  <si>
    <t xml:space="preserve"> \0104\791\99\0\00\02040\244\223.7\ФЗ.131.03.2\\РП-А-0100\\ 013-1112\ </t>
  </si>
  <si>
    <t xml:space="preserve"> \0104\791\99\0\00\02040\244\225.1\ФЗ.131.03.2\\РП-А-0100\\ 013-1112\ </t>
  </si>
  <si>
    <t xml:space="preserve"> \0104\791\99\0\00\02040\244\225.2\ФЗ.131.03.2\\РП-А-0100\\ 013-1112\ </t>
  </si>
  <si>
    <t xml:space="preserve"> \0104\791\99\0\00\02040\244\225.6\ФЗ.131.03.2\\РП-А-0100\\ 013-1112\ </t>
  </si>
  <si>
    <t xml:space="preserve"> \0104\791\99\0\00\02040\244\226.10\ФЗ.131.03.2\\РП-А-0100\\ 013-1112\ </t>
  </si>
  <si>
    <t xml:space="preserve"> \0104\791\99\0\00\02040\244\226.3\ФЗ.131.03.2\\РП-А-0100\\ 013-1112\ </t>
  </si>
  <si>
    <t xml:space="preserve"> \0104\791\99\0\00\02040\244\226.6\ФЗ.131.03.2\\РП-А-0100\\ 013-1112\ </t>
  </si>
  <si>
    <t xml:space="preserve"> \0104\791\99\0\00\02040\244\226.8\ФЗ.131.03.2\\РП-А-0100\\ 013-1112\ </t>
  </si>
  <si>
    <t xml:space="preserve"> \0104\791\99\0\00\02040\244\290.8\ФЗ.131.03.2\\РП-А-0100\\ 013-1112\ </t>
  </si>
  <si>
    <t xml:space="preserve"> \0104\791\99\0\00\02040\244\310.2\ФЗ.131.03.2\\РП-А-0100\\ 013-1112\ </t>
  </si>
  <si>
    <t xml:space="preserve"> \0104\791\99\0\00\02040\244\340.3\ФЗ.131.03.2\\РП-А-0100\\ 013-1112\ </t>
  </si>
  <si>
    <t xml:space="preserve"> \0104\791\99\0\00\02040\851\290.1.1\ФЗ.131.03.2\\РП-А-0100\\ 013-1112\ </t>
  </si>
  <si>
    <t xml:space="preserve"> \0104\791\99\0\00\02040\852\290.1.2\ФЗ.131.03.2\\РП-А-0100\\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</si>
  <si>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</si>
  <si>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</si>
  <si>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</si>
  <si>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</si>
  <si>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\0310\791\20\0\00\24300\244\222\ФЗ.131.03.119\\РП-А-1700\\ 013-1112\ </t>
  </si>
  <si>
    <t xml:space="preserve"> \0310\791\20\0\00\24300\244\225.2\ФЗ.131.03.119\\РП-А-1700\\ 013-1112\ </t>
  </si>
  <si>
    <t xml:space="preserve"> \0310\791\20\0\00\24300\244\310.2\ФЗ.131.03.119\\РП-А-1700\\ 013-1112\ </t>
  </si>
  <si>
    <t xml:space="preserve"> \0310\791\20\0\00\24300\244\340.3\ФЗ.131.03.119\\РП-А-1700\\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</si>
  <si>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</si>
  <si>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</si>
  <si>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</si>
  <si>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 xml:space="preserve"> \0409\791\20\0\00\03150\244\225.1\ФЗ.131.03.124\\РП-А-1200\\ 013-1112\ </t>
  </si>
  <si>
    <t xml:space="preserve"> \0409\791\20\0\00\03150\244\225.2\ФЗ.131.03.124\\РП-А-1200\\ 013-1112\ </t>
  </si>
  <si>
    <t xml:space="preserve"> \0409\791\20\0\00\03150\244\226.2\ФЗ.131.03.124\\РП-А-1200\\ 013-1112\ </t>
  </si>
  <si>
    <t>Другие вопросы в области национальной экономики</t>
  </si>
  <si>
    <t xml:space="preserve"> \0412\\\\\\\\\\\\ 013-1112\ </t>
  </si>
  <si>
    <t xml:space="preserve"> \0412\791\99\\\\\\\\\\ 013-1112\ </t>
  </si>
  <si>
    <t xml:space="preserve"> \0412\791\99\0\\\\\\\\\ 013-1112\ </t>
  </si>
  <si>
    <t xml:space="preserve"> \0412\791\99\0\00\03330\244\226.2\ФЗ.131.03.108\\РП-А-2900\\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</si>
  <si>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</si>
  <si>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</si>
  <si>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</si>
  <si>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</si>
  <si>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</si>
  <si>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</si>
  <si>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</si>
  <si>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</si>
  <si>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\0501\791\99\0\00\03610\244\225.6\РЗ.694.13.1\\РП-А-1300\\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</si>
  <si>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</si>
  <si>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</si>
  <si>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</si>
  <si>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\0502\791\20\0\00\03560\243\225.3\ФЗ.131.03.125\\РП-А-1100\\ 013-1112\ </t>
  </si>
  <si>
    <t xml:space="preserve"> \0502\791\20\0\00\03560\244\225.2\ФЗ.131.03.125\\РП-А-1100\\ 013-1112\ </t>
  </si>
  <si>
    <t xml:space="preserve"> \0502\791\20\0\00\03560\244\226.10\ФЗ.131.03.125\\РП-А-1100\\ 013-1112\ </t>
  </si>
  <si>
    <t xml:space="preserve"> \0502\791\20\0\00\03560\244\226.2\ФЗ.131.03.125\\РП-А-1100\\ 013-1112\ </t>
  </si>
  <si>
    <t xml:space="preserve"> \0502\791\20\0\00\03560\244\310.2\ФЗ.131.03.125\\РП-А-1100\\ 013-1112\ </t>
  </si>
  <si>
    <t xml:space="preserve"> \0502\791\20\0\00\03560\244\340.3\ФЗ.131.03.125\\РП-А-1100\\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</si>
  <si>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</si>
  <si>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</si>
  <si>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</si>
  <si>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</si>
  <si>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</si>
  <si>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</si>
  <si>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</si>
  <si>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\0503\791\20\0\00\06050\244\223.6\ФЗ.131.03.109\\РП-А-2800\\ 013-1112\ </t>
  </si>
  <si>
    <t xml:space="preserve"> \0503\791\20\0\00\06050\244\225.1\ФЗ.131.03.109\\РП-А-2800\\ 013-1112\ </t>
  </si>
  <si>
    <t xml:space="preserve"> \0503\791\20\0\00\06050\244\225.2\ФЗ.131.03.109\\РП-А-2800\\ 013-1112\ </t>
  </si>
  <si>
    <t xml:space="preserve"> \0503\791\20\0\00\06050\244\225.4\ФЗ.131.03.109\\РП-А-2800\\ 013-1112\ </t>
  </si>
  <si>
    <t xml:space="preserve"> \0503\791\20\0\00\06050\244\225.6\ФЗ.131.03.109\\РП-А-2800\\ 013-1112\ </t>
  </si>
  <si>
    <t xml:space="preserve"> \0503\791\20\0\00\06050\244\226.10\ФЗ.131.03.109\\РП-А-2800\\ 013-1112\ </t>
  </si>
  <si>
    <t xml:space="preserve"> \0503\791\20\0\00\06050\244\226.2\ФЗ.131.03.109\\РП-А-2800\\ 013-1112\ </t>
  </si>
  <si>
    <t xml:space="preserve"> \0503\791\20\0\00\06050\244\310.2\ФЗ.131.03.109\\РП-А-2800\\ 013-1112\ </t>
  </si>
  <si>
    <t xml:space="preserve"> \0503\791\20\0\00\06050\244\340.3\ФЗ.131.03.109\\РП-А-2800\\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</si>
  <si>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</si>
  <si>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</si>
  <si>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</si>
  <si>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</si>
  <si>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</si>
  <si>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</si>
  <si>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</si>
  <si>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</si>
  <si>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</si>
  <si>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</si>
  <si>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</si>
  <si>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</si>
  <si>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</si>
  <si>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</si>
  <si>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</si>
  <si>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</si>
  <si>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</si>
  <si>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</si>
  <si>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</si>
  <si>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</si>
  <si>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</si>
  <si>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</si>
  <si>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</si>
  <si>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</si>
  <si>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</si>
  <si>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</si>
  <si>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</si>
  <si>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</si>
  <si>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</si>
  <si>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</si>
  <si>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</si>
  <si>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</si>
  <si>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</si>
  <si>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</si>
  <si>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</si>
  <si>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</si>
  <si>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</si>
  <si>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</si>
  <si>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</si>
  <si>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</si>
  <si>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</si>
  <si>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</si>
  <si>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</si>
  <si>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</si>
  <si>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</si>
  <si>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</si>
  <si>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</si>
  <si>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</si>
  <si>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</si>
  <si>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</si>
  <si>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</si>
  <si>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</si>
  <si>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</si>
  <si>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</si>
  <si>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</si>
  <si>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</si>
  <si>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</si>
  <si>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</si>
  <si>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</si>
  <si>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</si>
  <si>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</si>
  <si>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</si>
  <si>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</si>
  <si>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59000</t>
  </si>
  <si>
    <t>1000</t>
  </si>
  <si>
    <t>68000</t>
  </si>
  <si>
    <t>163000</t>
  </si>
  <si>
    <t>154000</t>
  </si>
  <si>
    <t>16000</t>
  </si>
  <si>
    <t>3000</t>
  </si>
  <si>
    <t>1493442</t>
  </si>
  <si>
    <t>3527</t>
  </si>
  <si>
    <t>185041</t>
  </si>
  <si>
    <t>29158</t>
  </si>
  <si>
    <t>320000</t>
  </si>
  <si>
    <t>180000</t>
  </si>
  <si>
    <t>383592</t>
  </si>
  <si>
    <t>115845</t>
  </si>
  <si>
    <t xml:space="preserve"> \0104\791\99\0\00\02040\853\290.8\ФЗ.131.03.2\\РП-А-0100\\ 013-1112\ 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</si>
  <si>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</si>
  <si>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</si>
  <si>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</si>
  <si>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</si>
  <si>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</si>
  <si>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администрация  сельского поселения Амангильдинский сельсовет МР Абзелиловский район РБ</t>
  </si>
  <si>
    <t>руб.коп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</si>
  <si>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</si>
  <si>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</si>
  <si>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</si>
  <si>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</si>
  <si>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</si>
  <si>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</si>
  <si>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</si>
  <si>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</si>
  <si>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</si>
  <si>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</si>
  <si>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</si>
  <si>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</si>
  <si>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</si>
  <si>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</si>
  <si>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</si>
  <si>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</si>
  <si>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</si>
  <si>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</si>
  <si>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</si>
  <si>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</si>
  <si>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</si>
  <si>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</si>
  <si>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</si>
  <si>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</si>
  <si>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</si>
  <si>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</si>
  <si>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</si>
  <si>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</si>
  <si>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</si>
  <si>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</si>
  <si>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</si>
  <si>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</si>
  <si>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</si>
  <si>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</si>
  <si>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</si>
  <si>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</si>
  <si>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</si>
  <si>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</si>
  <si>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</si>
  <si>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</si>
  <si>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</si>
  <si>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</si>
  <si>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</si>
  <si>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</si>
  <si>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</si>
  <si>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</si>
  <si>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</si>
  <si>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</si>
  <si>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</si>
  <si>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</si>
  <si>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</si>
  <si>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</si>
  <si>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</si>
  <si>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</si>
  <si>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</si>
  <si>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</si>
  <si>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</si>
  <si>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</si>
  <si>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</si>
  <si>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</si>
  <si>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</si>
  <si>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</si>
  <si>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</si>
  <si>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</si>
  <si>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</si>
  <si>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</si>
  <si>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</si>
  <si>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</si>
  <si>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</si>
  <si>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</si>
  <si>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</si>
  <si>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</si>
  <si>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</si>
  <si>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</si>
  <si>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</si>
  <si>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</si>
  <si>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</si>
  <si>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</si>
  <si>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</si>
  <si>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</si>
  <si>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</si>
  <si>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</si>
  <si>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</si>
  <si>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</si>
  <si>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</si>
  <si>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</si>
  <si>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</si>
  <si>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</si>
  <si>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</si>
  <si>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</si>
  <si>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</si>
  <si>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</si>
  <si>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</si>
  <si>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</si>
  <si>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</si>
  <si>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</si>
  <si>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</si>
  <si>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</si>
  <si>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</si>
  <si>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</si>
  <si>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</si>
  <si>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</si>
  <si>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</si>
  <si>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</si>
  <si>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</si>
  <si>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</si>
  <si>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</si>
  <si>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</si>
  <si>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</si>
  <si>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</si>
  <si>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</si>
  <si>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</si>
  <si>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</si>
  <si>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</si>
  <si>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</si>
  <si>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</si>
  <si>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 xml:space="preserve"> КРЕДИТОРСКАЯ ЗАДОЛЖЕННОСТЬ, всего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</si>
  <si>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</si>
  <si>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</si>
  <si>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</si>
  <si>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</si>
  <si>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</si>
  <si>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</si>
  <si>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</si>
  <si>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</si>
  <si>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</si>
  <si>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</si>
  <si>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</si>
  <si>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</si>
  <si>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</si>
  <si>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</si>
  <si>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</si>
  <si>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</si>
  <si>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Работы, услуги по содержанию имущества</t>
  </si>
  <si>
    <t>10907</t>
  </si>
  <si>
    <t>\\\\\\226\К \</t>
  </si>
  <si>
    <t>Пособия по социальной помощи населению</t>
  </si>
  <si>
    <t>10910</t>
  </si>
  <si>
    <t>\\\\\262\К \</t>
  </si>
  <si>
    <t>Прочие расходы</t>
  </si>
  <si>
    <t>10911</t>
  </si>
  <si>
    <t>\\\\\290\К \</t>
  </si>
  <si>
    <t>Увеличение стоимости основных средств</t>
  </si>
  <si>
    <t>10912</t>
  </si>
  <si>
    <t>\\\\\310\К \</t>
  </si>
  <si>
    <t>Увеличение стоимости материальных запасов</t>
  </si>
  <si>
    <t>10913</t>
  </si>
  <si>
    <t>\\\\\340\К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</si>
  <si>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</si>
  <si>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</si>
  <si>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</si>
  <si>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</si>
  <si>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</si>
  <si>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</si>
  <si>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Глава администрации:         Р.Б.Фаттахов</t>
  </si>
  <si>
    <t xml:space="preserve">Исполнитель:            Главный специалист МКУ ЦБ  Н.Х. Галимова </t>
  </si>
  <si>
    <t xml:space="preserve"> \0503\791\20\0\00\72010\244\225.2\РП.160.10.2\\РП-А-1100\\ 011-1112\ </t>
  </si>
  <si>
    <t>на  1 августа 2016 г.</t>
  </si>
  <si>
    <t>на 1 августа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</si>
</sst>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1" fontId="2" fillId="0" borderId="1" xfId="0" applyNumberFormat="1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4" fillId="0" borderId="1" xfId="15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226\&#1050;%20\" TargetMode="External" /><Relationship Id="rId2" Type="http://schemas.openxmlformats.org/officeDocument/2006/relationships/hyperlink" Target="\\\\\290\&#1050;%20\" TargetMode="External" /><Relationship Id="rId3" Type="http://schemas.openxmlformats.org/officeDocument/2006/relationships/hyperlink" Target="\\\\\310\&#1050;%20\" TargetMode="External" /><Relationship Id="rId4" Type="http://schemas.openxmlformats.org/officeDocument/2006/relationships/hyperlink" Target="\\\\\340\&#1050;%20\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3"/>
  <sheetViews>
    <sheetView tabSelected="1" zoomScale="75" zoomScaleNormal="75" workbookViewId="0" topLeftCell="B232">
      <selection activeCell="E243" sqref="E243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16384" width="9.125" style="1" customWidth="1"/>
  </cols>
  <sheetData>
    <row r="1" spans="1:7" ht="15.75">
      <c r="A1" s="28"/>
      <c r="B1" s="29"/>
      <c r="C1" s="29"/>
      <c r="D1" s="29"/>
      <c r="E1" s="29"/>
      <c r="F1" s="29"/>
      <c r="G1" s="29"/>
    </row>
    <row r="2" spans="1:7" ht="15">
      <c r="A2" s="30"/>
      <c r="B2" s="26"/>
      <c r="C2" s="26"/>
      <c r="D2" s="26"/>
      <c r="E2" s="26"/>
      <c r="F2" s="26"/>
      <c r="G2" s="26"/>
    </row>
    <row r="3" spans="1:7" ht="15.75">
      <c r="A3" s="23" t="s">
        <v>62</v>
      </c>
      <c r="B3" s="23"/>
      <c r="C3" s="23"/>
      <c r="D3" s="23"/>
      <c r="E3" s="23"/>
      <c r="F3" s="23"/>
      <c r="G3" s="23"/>
    </row>
    <row r="4" spans="1:7" ht="15.75">
      <c r="A4" s="23" t="s">
        <v>63</v>
      </c>
      <c r="B4" s="23"/>
      <c r="C4" s="23"/>
      <c r="D4" s="23"/>
      <c r="E4" s="23"/>
      <c r="F4" s="23"/>
      <c r="G4" s="23"/>
    </row>
    <row r="5" spans="1:9" ht="15.75">
      <c r="A5" s="23" t="s">
        <v>331</v>
      </c>
      <c r="B5" s="27"/>
      <c r="C5" s="27"/>
      <c r="D5" s="27"/>
      <c r="E5" s="27"/>
      <c r="F5" s="27"/>
      <c r="G5" s="27"/>
      <c r="H5" s="27"/>
      <c r="I5" s="27"/>
    </row>
    <row r="6" spans="1:7" ht="15.75">
      <c r="A6" s="23" t="s">
        <v>490</v>
      </c>
      <c r="B6" s="23"/>
      <c r="C6" s="23"/>
      <c r="D6" s="23"/>
      <c r="E6" s="23"/>
      <c r="F6" s="23"/>
      <c r="G6" s="23"/>
    </row>
    <row r="7" spans="1:7" ht="15.75">
      <c r="A7" s="23" t="s">
        <v>64</v>
      </c>
      <c r="B7" s="24"/>
      <c r="C7" s="24"/>
      <c r="D7" s="24"/>
      <c r="E7" s="24"/>
      <c r="F7" s="24"/>
      <c r="G7" s="24"/>
    </row>
    <row r="8" spans="1:7" ht="15.75">
      <c r="A8" s="25" t="s">
        <v>60</v>
      </c>
      <c r="B8" s="26"/>
      <c r="C8" s="26"/>
      <c r="D8" s="26"/>
      <c r="E8" s="26"/>
      <c r="F8" s="26"/>
      <c r="G8" s="26"/>
    </row>
    <row r="9" spans="1:7" ht="85.5" customHeight="1">
      <c r="A9" s="2"/>
      <c r="B9" s="2" t="s">
        <v>0</v>
      </c>
      <c r="C9" s="2" t="s">
        <v>1</v>
      </c>
      <c r="D9" s="2" t="s">
        <v>61</v>
      </c>
      <c r="E9" s="2" t="s">
        <v>2</v>
      </c>
      <c r="F9" s="2" t="s">
        <v>3</v>
      </c>
      <c r="G9" s="2" t="s">
        <v>4</v>
      </c>
    </row>
    <row r="10" spans="1:7" ht="15.75">
      <c r="A10" s="3" t="s">
        <v>5</v>
      </c>
      <c r="B10" s="4" t="s">
        <v>6</v>
      </c>
      <c r="C10" s="5" t="s">
        <v>65</v>
      </c>
      <c r="D10" s="11">
        <f>D11+D22+D29+D33+D38+D43+D49+D52+D53+D54+D56+D57+D58+D59+D60</f>
        <v>2881066</v>
      </c>
      <c r="E10" s="11">
        <f>E11+E16+E17+E18+E19+E20+E21+E22+E27+E28+E29+E33+E38+E43+E46+E47+E48+E49+E50+E51+E52+E53+E54+E55+E56+E57+E58+E59+E60+E61</f>
        <v>1933845.6500000001</v>
      </c>
      <c r="F10" s="11">
        <f>F11+F22+F29+F33+F38+F43+F49+F52+F53+F56+F57+F58+F59+F60</f>
        <v>1000840.61</v>
      </c>
      <c r="G10" s="13">
        <f>E10/D10*100</f>
        <v>67.12257372791876</v>
      </c>
    </row>
    <row r="11" spans="1:7" ht="49.5" customHeight="1">
      <c r="A11" s="6" t="s">
        <v>58</v>
      </c>
      <c r="B11" s="7" t="s">
        <v>64</v>
      </c>
      <c r="C11" s="8" t="s">
        <v>7</v>
      </c>
      <c r="D11" s="12" t="s">
        <v>310</v>
      </c>
      <c r="E11" s="12">
        <f>E12+E13+E14+E15</f>
        <v>33315.8</v>
      </c>
      <c r="F11" s="12">
        <f>D11-E12-E13-E14-E15</f>
        <v>25684.2</v>
      </c>
      <c r="G11" s="14">
        <f>(E12+E13+E14)/D11*100</f>
        <v>56.46745762711865</v>
      </c>
    </row>
    <row r="12" spans="1:7" ht="48.75" customHeight="1">
      <c r="A12" s="6" t="s">
        <v>58</v>
      </c>
      <c r="B12" s="7" t="s">
        <v>64</v>
      </c>
      <c r="C12" s="8" t="s">
        <v>8</v>
      </c>
      <c r="D12" s="12"/>
      <c r="E12" s="12">
        <v>33315.36</v>
      </c>
      <c r="F12" s="12"/>
      <c r="G12" s="12"/>
    </row>
    <row r="13" spans="1:7" ht="48" customHeight="1">
      <c r="A13" s="6" t="s">
        <v>58</v>
      </c>
      <c r="B13" s="7" t="s">
        <v>64</v>
      </c>
      <c r="C13" s="8" t="s">
        <v>9</v>
      </c>
      <c r="D13" s="12"/>
      <c r="E13" s="12">
        <v>0.44</v>
      </c>
      <c r="F13" s="12"/>
      <c r="G13" s="12"/>
    </row>
    <row r="14" spans="1:7" ht="45" customHeight="1">
      <c r="A14" s="6" t="s">
        <v>58</v>
      </c>
      <c r="B14" s="7" t="s">
        <v>64</v>
      </c>
      <c r="C14" s="8" t="s">
        <v>10</v>
      </c>
      <c r="D14" s="12"/>
      <c r="E14" s="12"/>
      <c r="F14" s="12"/>
      <c r="G14" s="12"/>
    </row>
    <row r="15" spans="1:7" ht="46.5" customHeight="1">
      <c r="A15" s="6" t="s">
        <v>58</v>
      </c>
      <c r="B15" s="7" t="s">
        <v>64</v>
      </c>
      <c r="C15" s="8" t="s">
        <v>11</v>
      </c>
      <c r="D15" s="12"/>
      <c r="E15" s="12"/>
      <c r="F15" s="12"/>
      <c r="G15" s="12"/>
    </row>
    <row r="16" spans="1:7" ht="48" customHeight="1">
      <c r="A16" s="6" t="s">
        <v>59</v>
      </c>
      <c r="B16" s="7" t="s">
        <v>64</v>
      </c>
      <c r="C16" s="8" t="s">
        <v>12</v>
      </c>
      <c r="D16" s="12"/>
      <c r="E16" s="12"/>
      <c r="F16" s="12"/>
      <c r="G16" s="12"/>
    </row>
    <row r="17" spans="1:7" ht="49.5" customHeight="1">
      <c r="A17" s="6" t="s">
        <v>59</v>
      </c>
      <c r="B17" s="7" t="s">
        <v>64</v>
      </c>
      <c r="C17" s="8" t="s">
        <v>13</v>
      </c>
      <c r="D17" s="12"/>
      <c r="E17" s="12"/>
      <c r="F17" s="12"/>
      <c r="G17" s="12"/>
    </row>
    <row r="18" spans="1:7" ht="47.25" customHeight="1">
      <c r="A18" s="6" t="s">
        <v>59</v>
      </c>
      <c r="B18" s="7" t="s">
        <v>64</v>
      </c>
      <c r="C18" s="8" t="s">
        <v>14</v>
      </c>
      <c r="D18" s="12"/>
      <c r="E18" s="12"/>
      <c r="F18" s="12"/>
      <c r="G18" s="12"/>
    </row>
    <row r="19" spans="1:7" ht="30">
      <c r="A19" s="6" t="s">
        <v>70</v>
      </c>
      <c r="B19" s="7" t="s">
        <v>64</v>
      </c>
      <c r="C19" s="8" t="s">
        <v>15</v>
      </c>
      <c r="D19" s="12"/>
      <c r="E19" s="12">
        <v>635.26</v>
      </c>
      <c r="F19" s="12"/>
      <c r="G19" s="12"/>
    </row>
    <row r="20" spans="1:7" ht="37.5" customHeight="1">
      <c r="A20" s="6" t="s">
        <v>70</v>
      </c>
      <c r="B20" s="7" t="s">
        <v>64</v>
      </c>
      <c r="C20" s="8" t="s">
        <v>16</v>
      </c>
      <c r="D20" s="12"/>
      <c r="E20" s="12"/>
      <c r="F20" s="12"/>
      <c r="G20" s="12"/>
    </row>
    <row r="21" spans="1:7" ht="29.25" customHeight="1">
      <c r="A21" s="6" t="s">
        <v>70</v>
      </c>
      <c r="B21" s="7" t="s">
        <v>64</v>
      </c>
      <c r="C21" s="8" t="s">
        <v>17</v>
      </c>
      <c r="D21" s="12"/>
      <c r="E21" s="12">
        <v>24</v>
      </c>
      <c r="F21" s="12"/>
      <c r="G21" s="12"/>
    </row>
    <row r="22" spans="1:7" ht="15">
      <c r="A22" s="6" t="s">
        <v>71</v>
      </c>
      <c r="B22" s="7" t="s">
        <v>64</v>
      </c>
      <c r="C22" s="8" t="s">
        <v>18</v>
      </c>
      <c r="D22" s="12" t="s">
        <v>311</v>
      </c>
      <c r="E22" s="12">
        <f>E23+E24+E25+E26</f>
        <v>279.97</v>
      </c>
      <c r="F22" s="12">
        <f>D22-E23-E24-E25-E26</f>
        <v>720.03</v>
      </c>
      <c r="G22" s="12">
        <f>E22/D22*100</f>
        <v>27.997000000000007</v>
      </c>
    </row>
    <row r="23" spans="1:7" ht="15">
      <c r="A23" s="6" t="s">
        <v>71</v>
      </c>
      <c r="B23" s="7" t="s">
        <v>64</v>
      </c>
      <c r="C23" s="8" t="s">
        <v>19</v>
      </c>
      <c r="D23" s="12"/>
      <c r="E23" s="12">
        <v>276.91</v>
      </c>
      <c r="F23" s="12"/>
      <c r="G23" s="12"/>
    </row>
    <row r="24" spans="1:7" ht="15">
      <c r="A24" s="6" t="s">
        <v>71</v>
      </c>
      <c r="B24" s="7" t="s">
        <v>64</v>
      </c>
      <c r="C24" s="8" t="s">
        <v>20</v>
      </c>
      <c r="D24" s="12"/>
      <c r="E24" s="12">
        <v>3.06</v>
      </c>
      <c r="F24" s="12"/>
      <c r="G24" s="12"/>
    </row>
    <row r="25" spans="1:7" ht="15">
      <c r="A25" s="6" t="s">
        <v>71</v>
      </c>
      <c r="B25" s="7" t="s">
        <v>64</v>
      </c>
      <c r="C25" s="8" t="s">
        <v>21</v>
      </c>
      <c r="D25" s="12"/>
      <c r="E25" s="12"/>
      <c r="F25" s="12"/>
      <c r="G25" s="12"/>
    </row>
    <row r="26" spans="1:7" ht="15">
      <c r="A26" s="6" t="s">
        <v>71</v>
      </c>
      <c r="B26" s="7" t="s">
        <v>64</v>
      </c>
      <c r="C26" s="8" t="s">
        <v>22</v>
      </c>
      <c r="D26" s="12"/>
      <c r="E26" s="12"/>
      <c r="F26" s="12"/>
      <c r="G26" s="12"/>
    </row>
    <row r="27" spans="1:7" ht="30">
      <c r="A27" s="6" t="s">
        <v>72</v>
      </c>
      <c r="B27" s="7" t="s">
        <v>64</v>
      </c>
      <c r="C27" s="8" t="s">
        <v>23</v>
      </c>
      <c r="D27" s="12"/>
      <c r="E27" s="12"/>
      <c r="F27" s="12"/>
      <c r="G27" s="12"/>
    </row>
    <row r="28" spans="1:7" ht="30">
      <c r="A28" s="6" t="s">
        <v>72</v>
      </c>
      <c r="B28" s="7" t="s">
        <v>64</v>
      </c>
      <c r="C28" s="8" t="s">
        <v>24</v>
      </c>
      <c r="D28" s="12"/>
      <c r="E28" s="12"/>
      <c r="F28" s="12"/>
      <c r="G28" s="12"/>
    </row>
    <row r="29" spans="1:7" ht="30">
      <c r="A29" s="6" t="s">
        <v>73</v>
      </c>
      <c r="B29" s="7" t="s">
        <v>64</v>
      </c>
      <c r="C29" s="8" t="s">
        <v>25</v>
      </c>
      <c r="D29" s="12" t="s">
        <v>312</v>
      </c>
      <c r="E29" s="12">
        <f>E30+E31+E32</f>
        <v>21542.469999999998</v>
      </c>
      <c r="F29" s="12">
        <f>D29-E30-E31-E32</f>
        <v>46457.53</v>
      </c>
      <c r="G29" s="14">
        <f>(E30+E31+E32)/D29*100</f>
        <v>31.680102941176468</v>
      </c>
    </row>
    <row r="30" spans="1:7" ht="30">
      <c r="A30" s="6" t="s">
        <v>73</v>
      </c>
      <c r="B30" s="7" t="s">
        <v>64</v>
      </c>
      <c r="C30" s="8" t="s">
        <v>26</v>
      </c>
      <c r="D30" s="12"/>
      <c r="E30" s="12">
        <v>20863.44</v>
      </c>
      <c r="F30" s="12"/>
      <c r="G30" s="12"/>
    </row>
    <row r="31" spans="1:7" ht="33.75" customHeight="1">
      <c r="A31" s="6" t="s">
        <v>73</v>
      </c>
      <c r="B31" s="7" t="s">
        <v>64</v>
      </c>
      <c r="C31" s="8" t="s">
        <v>27</v>
      </c>
      <c r="D31" s="12"/>
      <c r="E31" s="12">
        <v>679.03</v>
      </c>
      <c r="F31" s="12"/>
      <c r="G31" s="12"/>
    </row>
    <row r="32" spans="1:7" ht="32.25" customHeight="1">
      <c r="A32" s="6" t="s">
        <v>73</v>
      </c>
      <c r="B32" s="7" t="s">
        <v>64</v>
      </c>
      <c r="C32" s="8" t="s">
        <v>28</v>
      </c>
      <c r="D32" s="12"/>
      <c r="E32" s="12"/>
      <c r="F32" s="12"/>
      <c r="G32" s="12"/>
    </row>
    <row r="33" spans="1:7" ht="30">
      <c r="A33" s="6" t="s">
        <v>74</v>
      </c>
      <c r="B33" s="7" t="s">
        <v>64</v>
      </c>
      <c r="C33" s="8" t="s">
        <v>29</v>
      </c>
      <c r="D33" s="12" t="s">
        <v>313</v>
      </c>
      <c r="E33" s="12">
        <f>E34+E35+E36+E37</f>
        <v>118279.25</v>
      </c>
      <c r="F33" s="12">
        <f>D33-E34-E35-E36-E37</f>
        <v>44720.75</v>
      </c>
      <c r="G33" s="14">
        <f>(E34+E35+E36+E37)/D33*100</f>
        <v>72.56395705521473</v>
      </c>
    </row>
    <row r="34" spans="1:7" ht="30">
      <c r="A34" s="6" t="s">
        <v>74</v>
      </c>
      <c r="B34" s="7" t="s">
        <v>64</v>
      </c>
      <c r="C34" s="8" t="s">
        <v>30</v>
      </c>
      <c r="D34" s="12"/>
      <c r="E34" s="12">
        <v>118146.72</v>
      </c>
      <c r="F34" s="12"/>
      <c r="G34" s="12"/>
    </row>
    <row r="35" spans="1:7" ht="30">
      <c r="A35" s="6" t="s">
        <v>74</v>
      </c>
      <c r="B35" s="7" t="s">
        <v>64</v>
      </c>
      <c r="C35" s="8" t="s">
        <v>31</v>
      </c>
      <c r="D35" s="12"/>
      <c r="E35" s="12">
        <v>132.53</v>
      </c>
      <c r="F35" s="12"/>
      <c r="G35" s="12"/>
    </row>
    <row r="36" spans="1:7" ht="30">
      <c r="A36" s="6" t="s">
        <v>74</v>
      </c>
      <c r="B36" s="7" t="s">
        <v>64</v>
      </c>
      <c r="C36" s="8" t="s">
        <v>32</v>
      </c>
      <c r="D36" s="12"/>
      <c r="E36" s="12"/>
      <c r="F36" s="12"/>
      <c r="G36" s="12"/>
    </row>
    <row r="37" spans="1:7" ht="30">
      <c r="A37" s="6" t="s">
        <v>74</v>
      </c>
      <c r="B37" s="7" t="s">
        <v>64</v>
      </c>
      <c r="C37" s="8" t="s">
        <v>33</v>
      </c>
      <c r="D37" s="12"/>
      <c r="E37" s="12"/>
      <c r="F37" s="12"/>
      <c r="G37" s="12"/>
    </row>
    <row r="38" spans="1:7" ht="30">
      <c r="A38" s="6" t="s">
        <v>75</v>
      </c>
      <c r="B38" s="7" t="s">
        <v>64</v>
      </c>
      <c r="C38" s="8" t="s">
        <v>34</v>
      </c>
      <c r="D38" s="12" t="s">
        <v>314</v>
      </c>
      <c r="E38" s="12">
        <f>E39+E40+E41+E42</f>
        <v>22108.68</v>
      </c>
      <c r="F38" s="12">
        <f>D38-E39-E40-E41-E42</f>
        <v>131891.32</v>
      </c>
      <c r="G38" s="14">
        <f>(E39+E40+E41+E42)/D38*100</f>
        <v>14.356285714285713</v>
      </c>
    </row>
    <row r="39" spans="1:7" ht="30">
      <c r="A39" s="6" t="s">
        <v>75</v>
      </c>
      <c r="B39" s="7" t="s">
        <v>64</v>
      </c>
      <c r="C39" s="8" t="s">
        <v>35</v>
      </c>
      <c r="D39" s="12"/>
      <c r="E39" s="12">
        <v>21554.62</v>
      </c>
      <c r="F39" s="12"/>
      <c r="G39" s="12"/>
    </row>
    <row r="40" spans="1:7" ht="30">
      <c r="A40" s="6" t="s">
        <v>75</v>
      </c>
      <c r="B40" s="7" t="s">
        <v>64</v>
      </c>
      <c r="C40" s="8" t="s">
        <v>36</v>
      </c>
      <c r="D40" s="12"/>
      <c r="E40" s="12">
        <v>1177.06</v>
      </c>
      <c r="F40" s="12"/>
      <c r="G40" s="12"/>
    </row>
    <row r="41" spans="1:7" ht="30">
      <c r="A41" s="6" t="s">
        <v>75</v>
      </c>
      <c r="B41" s="7" t="s">
        <v>64</v>
      </c>
      <c r="C41" s="8" t="s">
        <v>37</v>
      </c>
      <c r="D41" s="12"/>
      <c r="E41" s="12"/>
      <c r="F41" s="12"/>
      <c r="G41" s="12"/>
    </row>
    <row r="42" spans="1:7" ht="30">
      <c r="A42" s="6" t="s">
        <v>75</v>
      </c>
      <c r="B42" s="7" t="s">
        <v>64</v>
      </c>
      <c r="C42" s="8" t="s">
        <v>38</v>
      </c>
      <c r="D42" s="12"/>
      <c r="E42" s="12">
        <v>-623</v>
      </c>
      <c r="F42" s="12"/>
      <c r="G42" s="12"/>
    </row>
    <row r="43" spans="1:7" ht="47.25" customHeight="1">
      <c r="A43" s="6" t="s">
        <v>76</v>
      </c>
      <c r="B43" s="7" t="s">
        <v>64</v>
      </c>
      <c r="C43" s="8" t="s">
        <v>39</v>
      </c>
      <c r="D43" s="12" t="s">
        <v>315</v>
      </c>
      <c r="E43" s="12">
        <f>E44+E45</f>
        <v>6300</v>
      </c>
      <c r="F43" s="12">
        <f>D43-E44-E45</f>
        <v>9700</v>
      </c>
      <c r="G43" s="14">
        <f>(E44+E45)/D43*100</f>
        <v>39.375</v>
      </c>
    </row>
    <row r="44" spans="1:7" ht="48" customHeight="1">
      <c r="A44" s="6" t="s">
        <v>76</v>
      </c>
      <c r="B44" s="7" t="s">
        <v>64</v>
      </c>
      <c r="C44" s="8" t="s">
        <v>40</v>
      </c>
      <c r="D44" s="12"/>
      <c r="E44" s="12">
        <v>6300</v>
      </c>
      <c r="F44" s="12"/>
      <c r="G44" s="12"/>
    </row>
    <row r="45" spans="1:7" ht="48.75" customHeight="1">
      <c r="A45" s="6" t="s">
        <v>76</v>
      </c>
      <c r="B45" s="7" t="s">
        <v>64</v>
      </c>
      <c r="C45" s="8" t="s">
        <v>41</v>
      </c>
      <c r="D45" s="12"/>
      <c r="E45" s="12"/>
      <c r="F45" s="12"/>
      <c r="G45" s="12"/>
    </row>
    <row r="46" spans="1:7" ht="30">
      <c r="A46" s="6" t="s">
        <v>77</v>
      </c>
      <c r="B46" s="7" t="s">
        <v>64</v>
      </c>
      <c r="C46" s="8" t="s">
        <v>42</v>
      </c>
      <c r="D46" s="12"/>
      <c r="E46" s="12"/>
      <c r="F46" s="12"/>
      <c r="G46" s="12"/>
    </row>
    <row r="47" spans="1:7" ht="30">
      <c r="A47" s="6" t="s">
        <v>77</v>
      </c>
      <c r="B47" s="7" t="s">
        <v>64</v>
      </c>
      <c r="C47" s="8" t="s">
        <v>43</v>
      </c>
      <c r="D47" s="12"/>
      <c r="E47" s="12"/>
      <c r="F47" s="12"/>
      <c r="G47" s="12"/>
    </row>
    <row r="48" spans="1:7" ht="45">
      <c r="A48" s="6" t="s">
        <v>78</v>
      </c>
      <c r="B48" s="7" t="s">
        <v>64</v>
      </c>
      <c r="C48" s="8" t="s">
        <v>44</v>
      </c>
      <c r="D48" s="12"/>
      <c r="E48" s="12"/>
      <c r="F48" s="12"/>
      <c r="G48" s="12"/>
    </row>
    <row r="49" spans="1:7" ht="30">
      <c r="A49" s="6" t="s">
        <v>79</v>
      </c>
      <c r="B49" s="7" t="s">
        <v>64</v>
      </c>
      <c r="C49" s="8" t="s">
        <v>45</v>
      </c>
      <c r="D49" s="12" t="s">
        <v>316</v>
      </c>
      <c r="E49" s="12">
        <v>2170</v>
      </c>
      <c r="F49" s="12">
        <f>D49-E49</f>
        <v>830</v>
      </c>
      <c r="G49" s="14">
        <f>E49/D49*100</f>
        <v>72.33333333333334</v>
      </c>
    </row>
    <row r="50" spans="1:7" ht="15">
      <c r="A50" s="6" t="s">
        <v>80</v>
      </c>
      <c r="B50" s="7" t="s">
        <v>64</v>
      </c>
      <c r="C50" s="8" t="s">
        <v>46</v>
      </c>
      <c r="D50" s="12"/>
      <c r="E50" s="12"/>
      <c r="F50" s="12"/>
      <c r="G50" s="14"/>
    </row>
    <row r="51" spans="1:7" ht="15">
      <c r="A51" s="6" t="s">
        <v>81</v>
      </c>
      <c r="B51" s="7" t="s">
        <v>64</v>
      </c>
      <c r="C51" s="8" t="s">
        <v>47</v>
      </c>
      <c r="D51" s="12"/>
      <c r="E51" s="12">
        <v>52961</v>
      </c>
      <c r="F51" s="12">
        <f>D51-E51</f>
        <v>-52961</v>
      </c>
      <c r="G51" s="14" t="e">
        <f aca="true" t="shared" si="0" ref="G51:G113">E51/D51*100</f>
        <v>#DIV/0!</v>
      </c>
    </row>
    <row r="52" spans="1:7" ht="15">
      <c r="A52" s="6" t="s">
        <v>82</v>
      </c>
      <c r="B52" s="7" t="s">
        <v>64</v>
      </c>
      <c r="C52" s="8" t="s">
        <v>48</v>
      </c>
      <c r="D52" s="12" t="s">
        <v>317</v>
      </c>
      <c r="E52" s="12">
        <v>872704.38</v>
      </c>
      <c r="F52" s="12">
        <f>D52-E52</f>
        <v>620737.62</v>
      </c>
      <c r="G52" s="14">
        <f t="shared" si="0"/>
        <v>58.435773200432294</v>
      </c>
    </row>
    <row r="53" spans="1:7" ht="30">
      <c r="A53" s="6" t="s">
        <v>83</v>
      </c>
      <c r="B53" s="7" t="s">
        <v>64</v>
      </c>
      <c r="C53" s="8" t="s">
        <v>49</v>
      </c>
      <c r="D53" s="12" t="s">
        <v>318</v>
      </c>
      <c r="E53" s="12">
        <v>2057.84</v>
      </c>
      <c r="F53" s="12">
        <f aca="true" t="shared" si="1" ref="F53:F61">D53-E53</f>
        <v>1469.1599999999999</v>
      </c>
      <c r="G53" s="14">
        <f t="shared" si="0"/>
        <v>58.345335979586054</v>
      </c>
    </row>
    <row r="54" spans="1:7" ht="15">
      <c r="A54" s="6" t="s">
        <v>66</v>
      </c>
      <c r="B54" s="7" t="s">
        <v>64</v>
      </c>
      <c r="C54" s="8" t="s">
        <v>50</v>
      </c>
      <c r="D54" s="12">
        <v>100000</v>
      </c>
      <c r="E54" s="12">
        <v>100000</v>
      </c>
      <c r="F54" s="12">
        <f t="shared" si="1"/>
        <v>0</v>
      </c>
      <c r="G54" s="14">
        <f t="shared" si="0"/>
        <v>100</v>
      </c>
    </row>
    <row r="55" spans="1:7" ht="20.25" customHeight="1">
      <c r="A55" s="6" t="s">
        <v>66</v>
      </c>
      <c r="B55" s="7" t="s">
        <v>64</v>
      </c>
      <c r="C55" s="8" t="s">
        <v>51</v>
      </c>
      <c r="D55" s="12"/>
      <c r="E55" s="12"/>
      <c r="F55" s="12">
        <f t="shared" si="1"/>
        <v>0</v>
      </c>
      <c r="G55" s="14" t="e">
        <f t="shared" si="0"/>
        <v>#DIV/0!</v>
      </c>
    </row>
    <row r="56" spans="1:7" ht="34.5" customHeight="1">
      <c r="A56" s="6" t="s">
        <v>69</v>
      </c>
      <c r="B56" s="7" t="s">
        <v>64</v>
      </c>
      <c r="C56" s="8" t="s">
        <v>52</v>
      </c>
      <c r="D56" s="12" t="s">
        <v>319</v>
      </c>
      <c r="E56" s="12">
        <v>160481</v>
      </c>
      <c r="F56" s="12">
        <f t="shared" si="1"/>
        <v>24560</v>
      </c>
      <c r="G56" s="14">
        <f t="shared" si="0"/>
        <v>86.72726584919019</v>
      </c>
    </row>
    <row r="57" spans="1:7" ht="45" customHeight="1">
      <c r="A57" s="6" t="s">
        <v>84</v>
      </c>
      <c r="B57" s="7" t="s">
        <v>64</v>
      </c>
      <c r="C57" s="8" t="s">
        <v>53</v>
      </c>
      <c r="D57" s="12" t="s">
        <v>320</v>
      </c>
      <c r="E57" s="12">
        <v>29158</v>
      </c>
      <c r="F57" s="12">
        <f t="shared" si="1"/>
        <v>0</v>
      </c>
      <c r="G57" s="14">
        <f t="shared" si="0"/>
        <v>100</v>
      </c>
    </row>
    <row r="58" spans="1:7" ht="15">
      <c r="A58" s="6" t="s">
        <v>67</v>
      </c>
      <c r="B58" s="7" t="s">
        <v>64</v>
      </c>
      <c r="C58" s="8" t="s">
        <v>54</v>
      </c>
      <c r="D58" s="12" t="s">
        <v>321</v>
      </c>
      <c r="E58" s="12">
        <v>240000</v>
      </c>
      <c r="F58" s="12">
        <f t="shared" si="1"/>
        <v>80000</v>
      </c>
      <c r="G58" s="14">
        <f t="shared" si="0"/>
        <v>75</v>
      </c>
    </row>
    <row r="59" spans="1:7" ht="15">
      <c r="A59" s="6" t="s">
        <v>67</v>
      </c>
      <c r="B59" s="7" t="s">
        <v>64</v>
      </c>
      <c r="C59" s="8" t="s">
        <v>55</v>
      </c>
      <c r="D59" s="12" t="s">
        <v>322</v>
      </c>
      <c r="E59" s="12">
        <v>135000</v>
      </c>
      <c r="F59" s="12">
        <f t="shared" si="1"/>
        <v>45000</v>
      </c>
      <c r="G59" s="14">
        <f t="shared" si="0"/>
        <v>75</v>
      </c>
    </row>
    <row r="60" spans="1:7" ht="30">
      <c r="A60" s="6" t="s">
        <v>85</v>
      </c>
      <c r="B60" s="7" t="s">
        <v>64</v>
      </c>
      <c r="C60" s="8" t="s">
        <v>56</v>
      </c>
      <c r="D60" s="12">
        <v>105898</v>
      </c>
      <c r="E60" s="12">
        <v>136828</v>
      </c>
      <c r="F60" s="12">
        <f t="shared" si="1"/>
        <v>-30930</v>
      </c>
      <c r="G60" s="14">
        <f t="shared" si="0"/>
        <v>129.20735046931952</v>
      </c>
    </row>
    <row r="61" spans="1:7" ht="25.5" customHeight="1">
      <c r="A61" s="6" t="s">
        <v>68</v>
      </c>
      <c r="B61" s="7" t="s">
        <v>64</v>
      </c>
      <c r="C61" s="8" t="s">
        <v>57</v>
      </c>
      <c r="D61" s="12"/>
      <c r="E61" s="12"/>
      <c r="F61" s="12">
        <f t="shared" si="1"/>
        <v>0</v>
      </c>
      <c r="G61" s="14" t="e">
        <f t="shared" si="0"/>
        <v>#DIV/0!</v>
      </c>
    </row>
    <row r="62" spans="1:7" ht="15.75">
      <c r="A62" s="3" t="s">
        <v>86</v>
      </c>
      <c r="B62" s="4" t="s">
        <v>87</v>
      </c>
      <c r="C62" s="5" t="s">
        <v>88</v>
      </c>
      <c r="D62" s="11">
        <f>D63+D68+D95+D119+D123+D128+D167+D185+D194</f>
        <v>2899066.96</v>
      </c>
      <c r="E62" s="11">
        <f>E63+E68+E95+E119+E123+E128+E167+E185+E194</f>
        <v>1458794.45</v>
      </c>
      <c r="F62" s="11">
        <f>F63+F68+F95+F119+F123+F128+F167+F185+F194</f>
        <v>1218241.98</v>
      </c>
      <c r="G62" s="14">
        <f t="shared" si="0"/>
        <v>50.31944657118233</v>
      </c>
    </row>
    <row r="63" spans="1:7" s="9" customFormat="1" ht="15.75">
      <c r="A63" s="3" t="s">
        <v>89</v>
      </c>
      <c r="B63" s="4" t="s">
        <v>64</v>
      </c>
      <c r="C63" s="5" t="s">
        <v>90</v>
      </c>
      <c r="D63" s="11">
        <f>D64</f>
        <v>180000</v>
      </c>
      <c r="E63" s="11">
        <f>E64</f>
        <v>90000</v>
      </c>
      <c r="F63" s="11">
        <f>F64</f>
        <v>90000</v>
      </c>
      <c r="G63" s="14">
        <f t="shared" si="0"/>
        <v>50</v>
      </c>
    </row>
    <row r="64" spans="1:7" ht="30">
      <c r="A64" s="6" t="s">
        <v>91</v>
      </c>
      <c r="B64" s="7" t="s">
        <v>64</v>
      </c>
      <c r="C64" s="8" t="s">
        <v>92</v>
      </c>
      <c r="D64" s="12">
        <f>D65</f>
        <v>180000</v>
      </c>
      <c r="E64" s="12">
        <f>E65</f>
        <v>90000</v>
      </c>
      <c r="F64" s="12">
        <f>D64-E64</f>
        <v>90000</v>
      </c>
      <c r="G64" s="14">
        <f t="shared" si="0"/>
        <v>50</v>
      </c>
    </row>
    <row r="65" spans="1:7" ht="15">
      <c r="A65" s="6"/>
      <c r="B65" s="7" t="s">
        <v>64</v>
      </c>
      <c r="C65" s="8" t="s">
        <v>93</v>
      </c>
      <c r="D65" s="12">
        <f>D66+D67</f>
        <v>180000</v>
      </c>
      <c r="E65" s="12">
        <f>E66+E67</f>
        <v>90000</v>
      </c>
      <c r="F65" s="12">
        <f>D65-E65</f>
        <v>90000</v>
      </c>
      <c r="G65" s="14">
        <f t="shared" si="0"/>
        <v>50</v>
      </c>
    </row>
    <row r="66" spans="1:7" ht="15">
      <c r="A66" s="6" t="s">
        <v>283</v>
      </c>
      <c r="B66" s="7" t="s">
        <v>64</v>
      </c>
      <c r="C66" s="8" t="s">
        <v>94</v>
      </c>
      <c r="D66" s="12"/>
      <c r="E66" s="12"/>
      <c r="F66" s="12">
        <f>D66-E66</f>
        <v>0</v>
      </c>
      <c r="G66" s="14" t="e">
        <f t="shared" si="0"/>
        <v>#DIV/0!</v>
      </c>
    </row>
    <row r="67" spans="1:7" ht="15">
      <c r="A67" s="6" t="s">
        <v>280</v>
      </c>
      <c r="B67" s="7" t="s">
        <v>64</v>
      </c>
      <c r="C67" s="8" t="s">
        <v>95</v>
      </c>
      <c r="D67" s="12">
        <v>180000</v>
      </c>
      <c r="E67" s="12">
        <v>90000</v>
      </c>
      <c r="F67" s="12">
        <f>D67-E67</f>
        <v>90000</v>
      </c>
      <c r="G67" s="14">
        <f t="shared" si="0"/>
        <v>50</v>
      </c>
    </row>
    <row r="68" spans="1:7" s="9" customFormat="1" ht="15.75">
      <c r="A68" s="3" t="s">
        <v>96</v>
      </c>
      <c r="B68" s="4" t="s">
        <v>64</v>
      </c>
      <c r="C68" s="5" t="s">
        <v>97</v>
      </c>
      <c r="D68" s="11">
        <f>D69</f>
        <v>420000</v>
      </c>
      <c r="E68" s="11">
        <f>E69</f>
        <v>235000</v>
      </c>
      <c r="F68" s="11">
        <f>F69</f>
        <v>185000</v>
      </c>
      <c r="G68" s="14">
        <f t="shared" si="0"/>
        <v>55.952380952380956</v>
      </c>
    </row>
    <row r="69" spans="1:7" ht="30">
      <c r="A69" s="6" t="s">
        <v>91</v>
      </c>
      <c r="B69" s="7" t="s">
        <v>64</v>
      </c>
      <c r="C69" s="8" t="s">
        <v>98</v>
      </c>
      <c r="D69" s="12">
        <f>D70</f>
        <v>420000</v>
      </c>
      <c r="E69" s="12">
        <f>E70</f>
        <v>235000</v>
      </c>
      <c r="F69" s="12">
        <f>D69-E69</f>
        <v>185000</v>
      </c>
      <c r="G69" s="14">
        <f t="shared" si="0"/>
        <v>55.952380952380956</v>
      </c>
    </row>
    <row r="70" spans="1:7" ht="15">
      <c r="A70" s="6"/>
      <c r="B70" s="7" t="s">
        <v>64</v>
      </c>
      <c r="C70" s="8" t="s">
        <v>99</v>
      </c>
      <c r="D70" s="12">
        <f>D71+D72+D73+D74+D75+D76+D77+D78</f>
        <v>420000</v>
      </c>
      <c r="E70" s="12">
        <f>E71+E72+E73+E74+E75+E76+E77+E78</f>
        <v>235000</v>
      </c>
      <c r="F70" s="12">
        <f aca="true" t="shared" si="2" ref="F70:F78">D70-E70</f>
        <v>185000</v>
      </c>
      <c r="G70" s="14">
        <f t="shared" si="0"/>
        <v>55.952380952380956</v>
      </c>
    </row>
    <row r="71" spans="1:7" ht="15">
      <c r="A71" s="6" t="s">
        <v>280</v>
      </c>
      <c r="B71" s="7" t="s">
        <v>64</v>
      </c>
      <c r="C71" s="8" t="s">
        <v>489</v>
      </c>
      <c r="D71" s="12">
        <v>100000</v>
      </c>
      <c r="E71" s="12">
        <v>100000</v>
      </c>
      <c r="F71" s="12">
        <f t="shared" si="2"/>
        <v>0</v>
      </c>
      <c r="G71" s="14">
        <f t="shared" si="0"/>
        <v>100</v>
      </c>
    </row>
    <row r="72" spans="1:7" ht="15">
      <c r="A72" s="6" t="s">
        <v>281</v>
      </c>
      <c r="B72" s="7" t="s">
        <v>64</v>
      </c>
      <c r="C72" s="8" t="s">
        <v>100</v>
      </c>
      <c r="D72" s="12"/>
      <c r="E72" s="12"/>
      <c r="F72" s="12">
        <f t="shared" si="2"/>
        <v>0</v>
      </c>
      <c r="G72" s="14" t="e">
        <f t="shared" si="0"/>
        <v>#DIV/0!</v>
      </c>
    </row>
    <row r="73" spans="1:7" ht="15">
      <c r="A73" s="6" t="s">
        <v>282</v>
      </c>
      <c r="B73" s="7" t="s">
        <v>64</v>
      </c>
      <c r="C73" s="8" t="s">
        <v>101</v>
      </c>
      <c r="D73" s="12">
        <v>50000</v>
      </c>
      <c r="E73" s="12"/>
      <c r="F73" s="12">
        <f t="shared" si="2"/>
        <v>50000</v>
      </c>
      <c r="G73" s="14">
        <f t="shared" si="0"/>
        <v>0</v>
      </c>
    </row>
    <row r="74" spans="1:7" ht="15">
      <c r="A74" s="6" t="s">
        <v>283</v>
      </c>
      <c r="B74" s="7" t="s">
        <v>64</v>
      </c>
      <c r="C74" s="8" t="s">
        <v>102</v>
      </c>
      <c r="D74" s="12">
        <v>50000</v>
      </c>
      <c r="E74" s="12">
        <v>25000</v>
      </c>
      <c r="F74" s="12">
        <f t="shared" si="2"/>
        <v>25000</v>
      </c>
      <c r="G74" s="14">
        <f t="shared" si="0"/>
        <v>50</v>
      </c>
    </row>
    <row r="75" spans="1:7" ht="15">
      <c r="A75" s="6" t="s">
        <v>280</v>
      </c>
      <c r="B75" s="7" t="s">
        <v>64</v>
      </c>
      <c r="C75" s="8" t="s">
        <v>103</v>
      </c>
      <c r="D75" s="12">
        <v>80000</v>
      </c>
      <c r="E75" s="12">
        <v>30000</v>
      </c>
      <c r="F75" s="12">
        <f t="shared" si="2"/>
        <v>50000</v>
      </c>
      <c r="G75" s="14">
        <f t="shared" si="0"/>
        <v>37.5</v>
      </c>
    </row>
    <row r="76" spans="1:7" ht="15">
      <c r="A76" s="6" t="s">
        <v>284</v>
      </c>
      <c r="B76" s="7" t="s">
        <v>64</v>
      </c>
      <c r="C76" s="8" t="s">
        <v>104</v>
      </c>
      <c r="D76" s="12">
        <v>90000</v>
      </c>
      <c r="E76" s="12">
        <v>30000</v>
      </c>
      <c r="F76" s="12">
        <f t="shared" si="2"/>
        <v>60000</v>
      </c>
      <c r="G76" s="14">
        <f t="shared" si="0"/>
        <v>33.33333333333333</v>
      </c>
    </row>
    <row r="77" spans="1:7" ht="15">
      <c r="A77" s="6" t="s">
        <v>285</v>
      </c>
      <c r="B77" s="7" t="s">
        <v>64</v>
      </c>
      <c r="C77" s="8" t="s">
        <v>105</v>
      </c>
      <c r="D77" s="12"/>
      <c r="E77" s="12"/>
      <c r="F77" s="12">
        <f t="shared" si="2"/>
        <v>0</v>
      </c>
      <c r="G77" s="14" t="e">
        <f t="shared" si="0"/>
        <v>#DIV/0!</v>
      </c>
    </row>
    <row r="78" spans="1:7" ht="15">
      <c r="A78" s="6" t="s">
        <v>286</v>
      </c>
      <c r="B78" s="7" t="s">
        <v>64</v>
      </c>
      <c r="C78" s="8" t="s">
        <v>106</v>
      </c>
      <c r="D78" s="12">
        <v>50000</v>
      </c>
      <c r="E78" s="12">
        <v>50000</v>
      </c>
      <c r="F78" s="12">
        <f t="shared" si="2"/>
        <v>0</v>
      </c>
      <c r="G78" s="14">
        <f t="shared" si="0"/>
        <v>100</v>
      </c>
    </row>
    <row r="79" spans="1:7" s="9" customFormat="1" ht="15.75">
      <c r="A79" s="3" t="s">
        <v>107</v>
      </c>
      <c r="B79" s="4" t="s">
        <v>64</v>
      </c>
      <c r="C79" s="5" t="s">
        <v>108</v>
      </c>
      <c r="D79" s="11"/>
      <c r="E79" s="11"/>
      <c r="F79" s="11"/>
      <c r="G79" s="14" t="e">
        <f t="shared" si="0"/>
        <v>#DIV/0!</v>
      </c>
    </row>
    <row r="80" spans="1:7" ht="30">
      <c r="A80" s="6" t="s">
        <v>91</v>
      </c>
      <c r="B80" s="7" t="s">
        <v>64</v>
      </c>
      <c r="C80" s="8" t="s">
        <v>109</v>
      </c>
      <c r="D80" s="12"/>
      <c r="E80" s="12"/>
      <c r="F80" s="12"/>
      <c r="G80" s="14" t="e">
        <f t="shared" si="0"/>
        <v>#DIV/0!</v>
      </c>
    </row>
    <row r="81" spans="1:7" ht="15">
      <c r="A81" s="6"/>
      <c r="B81" s="7" t="s">
        <v>64</v>
      </c>
      <c r="C81" s="8" t="s">
        <v>110</v>
      </c>
      <c r="D81" s="12"/>
      <c r="E81" s="12"/>
      <c r="F81" s="12"/>
      <c r="G81" s="14" t="e">
        <f t="shared" si="0"/>
        <v>#DIV/0!</v>
      </c>
    </row>
    <row r="82" spans="1:7" ht="15">
      <c r="A82" s="6" t="s">
        <v>280</v>
      </c>
      <c r="B82" s="7" t="s">
        <v>64</v>
      </c>
      <c r="C82" s="8" t="s">
        <v>111</v>
      </c>
      <c r="D82" s="12"/>
      <c r="E82" s="12"/>
      <c r="F82" s="12"/>
      <c r="G82" s="14" t="e">
        <f t="shared" si="0"/>
        <v>#DIV/0!</v>
      </c>
    </row>
    <row r="83" spans="1:7" s="9" customFormat="1" ht="15.75">
      <c r="A83" s="3" t="s">
        <v>96</v>
      </c>
      <c r="B83" s="4" t="s">
        <v>64</v>
      </c>
      <c r="C83" s="5" t="s">
        <v>112</v>
      </c>
      <c r="D83" s="11">
        <f aca="true" t="shared" si="3" ref="D83:F84">D84</f>
        <v>0</v>
      </c>
      <c r="E83" s="11">
        <f t="shared" si="3"/>
        <v>0</v>
      </c>
      <c r="F83" s="11">
        <f t="shared" si="3"/>
        <v>0</v>
      </c>
      <c r="G83" s="14" t="e">
        <f t="shared" si="0"/>
        <v>#DIV/0!</v>
      </c>
    </row>
    <row r="84" spans="1:7" ht="30">
      <c r="A84" s="6" t="s">
        <v>91</v>
      </c>
      <c r="B84" s="7" t="s">
        <v>64</v>
      </c>
      <c r="C84" s="8" t="s">
        <v>113</v>
      </c>
      <c r="D84" s="12">
        <f t="shared" si="3"/>
        <v>0</v>
      </c>
      <c r="E84" s="12">
        <f t="shared" si="3"/>
        <v>0</v>
      </c>
      <c r="F84" s="12">
        <f t="shared" si="3"/>
        <v>0</v>
      </c>
      <c r="G84" s="14" t="e">
        <f t="shared" si="0"/>
        <v>#DIV/0!</v>
      </c>
    </row>
    <row r="85" spans="1:7" ht="15">
      <c r="A85" s="6"/>
      <c r="B85" s="7" t="s">
        <v>64</v>
      </c>
      <c r="C85" s="8" t="s">
        <v>114</v>
      </c>
      <c r="D85" s="12">
        <f>D86+D87+D88+D89+D90</f>
        <v>0</v>
      </c>
      <c r="E85" s="12">
        <f>E86+E87+E88+E89+E90</f>
        <v>0</v>
      </c>
      <c r="F85" s="12">
        <f>F86+F87+F88+F89+F90</f>
        <v>0</v>
      </c>
      <c r="G85" s="14" t="e">
        <f t="shared" si="0"/>
        <v>#DIV/0!</v>
      </c>
    </row>
    <row r="86" spans="1:7" ht="15">
      <c r="A86" s="6" t="s">
        <v>280</v>
      </c>
      <c r="B86" s="7" t="s">
        <v>64</v>
      </c>
      <c r="C86" s="8" t="s">
        <v>115</v>
      </c>
      <c r="D86" s="12"/>
      <c r="E86" s="12"/>
      <c r="F86" s="12"/>
      <c r="G86" s="14" t="e">
        <f t="shared" si="0"/>
        <v>#DIV/0!</v>
      </c>
    </row>
    <row r="87" spans="1:7" ht="15">
      <c r="A87" s="6" t="s">
        <v>284</v>
      </c>
      <c r="B87" s="7" t="s">
        <v>64</v>
      </c>
      <c r="C87" s="8" t="s">
        <v>116</v>
      </c>
      <c r="D87" s="12"/>
      <c r="E87" s="12"/>
      <c r="F87" s="12"/>
      <c r="G87" s="14" t="e">
        <f t="shared" si="0"/>
        <v>#DIV/0!</v>
      </c>
    </row>
    <row r="88" spans="1:7" ht="15">
      <c r="A88" s="6" t="s">
        <v>287</v>
      </c>
      <c r="B88" s="7" t="s">
        <v>64</v>
      </c>
      <c r="C88" s="8" t="s">
        <v>117</v>
      </c>
      <c r="D88" s="12"/>
      <c r="E88" s="12"/>
      <c r="F88" s="12"/>
      <c r="G88" s="14" t="e">
        <f t="shared" si="0"/>
        <v>#DIV/0!</v>
      </c>
    </row>
    <row r="89" spans="1:7" ht="15">
      <c r="A89" s="6" t="s">
        <v>287</v>
      </c>
      <c r="B89" s="7" t="s">
        <v>64</v>
      </c>
      <c r="C89" s="8" t="s">
        <v>118</v>
      </c>
      <c r="D89" s="12"/>
      <c r="E89" s="12"/>
      <c r="F89" s="12"/>
      <c r="G89" s="14" t="e">
        <f t="shared" si="0"/>
        <v>#DIV/0!</v>
      </c>
    </row>
    <row r="90" spans="1:7" ht="15">
      <c r="A90" s="6" t="s">
        <v>285</v>
      </c>
      <c r="B90" s="7" t="s">
        <v>64</v>
      </c>
      <c r="C90" s="8" t="s">
        <v>119</v>
      </c>
      <c r="D90" s="12"/>
      <c r="E90" s="12"/>
      <c r="F90" s="12"/>
      <c r="G90" s="14" t="e">
        <f t="shared" si="0"/>
        <v>#DIV/0!</v>
      </c>
    </row>
    <row r="91" spans="1:7" s="9" customFormat="1" ht="15.75">
      <c r="A91" s="3" t="s">
        <v>120</v>
      </c>
      <c r="B91" s="4" t="s">
        <v>64</v>
      </c>
      <c r="C91" s="5" t="s">
        <v>121</v>
      </c>
      <c r="D91" s="11"/>
      <c r="E91" s="11"/>
      <c r="F91" s="11"/>
      <c r="G91" s="14" t="e">
        <f t="shared" si="0"/>
        <v>#DIV/0!</v>
      </c>
    </row>
    <row r="92" spans="1:7" ht="30">
      <c r="A92" s="6" t="s">
        <v>91</v>
      </c>
      <c r="B92" s="7" t="s">
        <v>64</v>
      </c>
      <c r="C92" s="8" t="s">
        <v>122</v>
      </c>
      <c r="D92" s="12"/>
      <c r="E92" s="12"/>
      <c r="F92" s="12"/>
      <c r="G92" s="14" t="e">
        <f t="shared" si="0"/>
        <v>#DIV/0!</v>
      </c>
    </row>
    <row r="93" spans="1:7" ht="15">
      <c r="A93" s="6"/>
      <c r="B93" s="7" t="s">
        <v>64</v>
      </c>
      <c r="C93" s="8" t="s">
        <v>123</v>
      </c>
      <c r="D93" s="12"/>
      <c r="E93" s="12"/>
      <c r="F93" s="12"/>
      <c r="G93" s="14" t="e">
        <f t="shared" si="0"/>
        <v>#DIV/0!</v>
      </c>
    </row>
    <row r="94" spans="1:7" ht="15">
      <c r="A94" s="6" t="s">
        <v>280</v>
      </c>
      <c r="B94" s="7" t="s">
        <v>64</v>
      </c>
      <c r="C94" s="8" t="s">
        <v>124</v>
      </c>
      <c r="D94" s="12"/>
      <c r="E94" s="12"/>
      <c r="F94" s="12"/>
      <c r="G94" s="14" t="e">
        <f t="shared" si="0"/>
        <v>#DIV/0!</v>
      </c>
    </row>
    <row r="95" spans="1:7" s="9" customFormat="1" ht="15.75">
      <c r="A95" s="3" t="s">
        <v>125</v>
      </c>
      <c r="B95" s="4" t="s">
        <v>64</v>
      </c>
      <c r="C95" s="5" t="s">
        <v>126</v>
      </c>
      <c r="D95" s="11">
        <f aca="true" t="shared" si="4" ref="D95:F96">D96</f>
        <v>185041</v>
      </c>
      <c r="E95" s="11">
        <f t="shared" si="4"/>
        <v>108517.51</v>
      </c>
      <c r="F95" s="11">
        <f t="shared" si="4"/>
        <v>76523.49</v>
      </c>
      <c r="G95" s="14">
        <f t="shared" si="0"/>
        <v>58.645116487697315</v>
      </c>
    </row>
    <row r="96" spans="1:7" ht="15">
      <c r="A96" s="6"/>
      <c r="B96" s="7" t="s">
        <v>64</v>
      </c>
      <c r="C96" s="8" t="s">
        <v>127</v>
      </c>
      <c r="D96" s="12">
        <f t="shared" si="4"/>
        <v>185041</v>
      </c>
      <c r="E96" s="12">
        <f t="shared" si="4"/>
        <v>108517.51</v>
      </c>
      <c r="F96" s="12">
        <f t="shared" si="4"/>
        <v>76523.49</v>
      </c>
      <c r="G96" s="14">
        <f t="shared" si="0"/>
        <v>58.645116487697315</v>
      </c>
    </row>
    <row r="97" spans="1:7" ht="15">
      <c r="A97" s="6"/>
      <c r="B97" s="7" t="s">
        <v>64</v>
      </c>
      <c r="C97" s="8" t="s">
        <v>128</v>
      </c>
      <c r="D97" s="12">
        <f>D98+D99+D100+D101+D102+D103+D104+D105+D106+D107+D108+D109+D110+D111+D112+D113+D114+D115+D116+D117+D118</f>
        <v>185041</v>
      </c>
      <c r="E97" s="12">
        <f>E98+E99+E100+E101+E102+E103+E104+E105+E106+E107+E108+E109+E110+E111+E112+E113+E114+E115+E116+E117+E118</f>
        <v>108517.51</v>
      </c>
      <c r="F97" s="12">
        <f>F98+F99+F100+F101+F102+F103+F104+F105+F106+F107+F108+F109+F110+F111+F112+F113+F114+F115+F116+F117+F118</f>
        <v>76523.49</v>
      </c>
      <c r="G97" s="14">
        <f t="shared" si="0"/>
        <v>58.645116487697315</v>
      </c>
    </row>
    <row r="98" spans="1:7" ht="15">
      <c r="A98" s="6" t="s">
        <v>288</v>
      </c>
      <c r="B98" s="7" t="s">
        <v>64</v>
      </c>
      <c r="C98" s="8" t="s">
        <v>129</v>
      </c>
      <c r="D98" s="12">
        <v>129926</v>
      </c>
      <c r="E98" s="12">
        <v>80493.98</v>
      </c>
      <c r="F98" s="12">
        <f>D98-E98</f>
        <v>49432.020000000004</v>
      </c>
      <c r="G98" s="14">
        <f t="shared" si="0"/>
        <v>61.953712113048965</v>
      </c>
    </row>
    <row r="99" spans="1:7" ht="15">
      <c r="A99" s="6" t="s">
        <v>289</v>
      </c>
      <c r="B99" s="7" t="s">
        <v>64</v>
      </c>
      <c r="C99" s="8" t="s">
        <v>130</v>
      </c>
      <c r="D99" s="12"/>
      <c r="E99" s="12"/>
      <c r="F99" s="12">
        <f aca="true" t="shared" si="5" ref="F99:F118">D99-E99</f>
        <v>0</v>
      </c>
      <c r="G99" s="14" t="e">
        <f t="shared" si="0"/>
        <v>#DIV/0!</v>
      </c>
    </row>
    <row r="100" spans="1:7" ht="15">
      <c r="A100" s="6" t="s">
        <v>281</v>
      </c>
      <c r="B100" s="7" t="s">
        <v>64</v>
      </c>
      <c r="C100" s="8" t="s">
        <v>131</v>
      </c>
      <c r="D100" s="12">
        <v>4320</v>
      </c>
      <c r="E100" s="12">
        <v>1800</v>
      </c>
      <c r="F100" s="12">
        <f t="shared" si="5"/>
        <v>2520</v>
      </c>
      <c r="G100" s="14">
        <f t="shared" si="0"/>
        <v>41.66666666666667</v>
      </c>
    </row>
    <row r="101" spans="1:7" ht="15">
      <c r="A101" s="6" t="s">
        <v>284</v>
      </c>
      <c r="B101" s="7" t="s">
        <v>64</v>
      </c>
      <c r="C101" s="8" t="s">
        <v>132</v>
      </c>
      <c r="D101" s="12"/>
      <c r="E101" s="12"/>
      <c r="F101" s="12">
        <f t="shared" si="5"/>
        <v>0</v>
      </c>
      <c r="G101" s="14" t="e">
        <f t="shared" si="0"/>
        <v>#DIV/0!</v>
      </c>
    </row>
    <row r="102" spans="1:7" ht="15">
      <c r="A102" s="6" t="s">
        <v>290</v>
      </c>
      <c r="B102" s="7" t="s">
        <v>64</v>
      </c>
      <c r="C102" s="8" t="s">
        <v>133</v>
      </c>
      <c r="D102" s="12">
        <v>39238</v>
      </c>
      <c r="E102" s="12">
        <v>18553.53</v>
      </c>
      <c r="F102" s="12">
        <f t="shared" si="5"/>
        <v>20684.47</v>
      </c>
      <c r="G102" s="14">
        <f t="shared" si="0"/>
        <v>47.28459656455477</v>
      </c>
    </row>
    <row r="103" spans="1:7" ht="15">
      <c r="A103" s="6" t="s">
        <v>291</v>
      </c>
      <c r="B103" s="7" t="s">
        <v>64</v>
      </c>
      <c r="C103" s="8" t="s">
        <v>134</v>
      </c>
      <c r="D103" s="12">
        <v>3600</v>
      </c>
      <c r="E103" s="12">
        <v>2000</v>
      </c>
      <c r="F103" s="12">
        <f t="shared" si="5"/>
        <v>1600</v>
      </c>
      <c r="G103" s="14">
        <f t="shared" si="0"/>
        <v>55.55555555555556</v>
      </c>
    </row>
    <row r="104" spans="1:7" ht="15">
      <c r="A104" s="6" t="s">
        <v>280</v>
      </c>
      <c r="B104" s="7" t="s">
        <v>64</v>
      </c>
      <c r="C104" s="8" t="s">
        <v>135</v>
      </c>
      <c r="D104" s="12"/>
      <c r="E104" s="12"/>
      <c r="F104" s="12">
        <f t="shared" si="5"/>
        <v>0</v>
      </c>
      <c r="G104" s="14" t="e">
        <f t="shared" si="0"/>
        <v>#DIV/0!</v>
      </c>
    </row>
    <row r="105" spans="1:7" ht="15">
      <c r="A105" s="6" t="s">
        <v>292</v>
      </c>
      <c r="B105" s="7" t="s">
        <v>64</v>
      </c>
      <c r="C105" s="8" t="s">
        <v>136</v>
      </c>
      <c r="D105" s="12">
        <v>279</v>
      </c>
      <c r="E105" s="12"/>
      <c r="F105" s="12">
        <f t="shared" si="5"/>
        <v>279</v>
      </c>
      <c r="G105" s="14">
        <f t="shared" si="0"/>
        <v>0</v>
      </c>
    </row>
    <row r="106" spans="1:7" ht="15">
      <c r="A106" s="6" t="s">
        <v>293</v>
      </c>
      <c r="B106" s="7" t="s">
        <v>64</v>
      </c>
      <c r="C106" s="8" t="s">
        <v>137</v>
      </c>
      <c r="D106" s="12">
        <v>3900</v>
      </c>
      <c r="E106" s="12">
        <v>3900</v>
      </c>
      <c r="F106" s="12">
        <f t="shared" si="5"/>
        <v>0</v>
      </c>
      <c r="G106" s="14">
        <f t="shared" si="0"/>
        <v>100</v>
      </c>
    </row>
    <row r="107" spans="1:7" ht="15">
      <c r="A107" s="6" t="s">
        <v>285</v>
      </c>
      <c r="B107" s="7" t="s">
        <v>64</v>
      </c>
      <c r="C107" s="8" t="s">
        <v>138</v>
      </c>
      <c r="D107" s="12"/>
      <c r="E107" s="12"/>
      <c r="F107" s="12">
        <f t="shared" si="5"/>
        <v>0</v>
      </c>
      <c r="G107" s="14" t="e">
        <f t="shared" si="0"/>
        <v>#DIV/0!</v>
      </c>
    </row>
    <row r="108" spans="1:7" ht="15">
      <c r="A108" s="6" t="s">
        <v>286</v>
      </c>
      <c r="B108" s="7" t="s">
        <v>64</v>
      </c>
      <c r="C108" s="8" t="s">
        <v>139</v>
      </c>
      <c r="D108" s="12">
        <v>1578</v>
      </c>
      <c r="E108" s="12"/>
      <c r="F108" s="12">
        <f t="shared" si="5"/>
        <v>1578</v>
      </c>
      <c r="G108" s="14">
        <f t="shared" si="0"/>
        <v>0</v>
      </c>
    </row>
    <row r="109" spans="1:7" ht="15">
      <c r="A109" s="6" t="s">
        <v>281</v>
      </c>
      <c r="B109" s="7" t="s">
        <v>64</v>
      </c>
      <c r="C109" s="8" t="s">
        <v>140</v>
      </c>
      <c r="D109" s="12"/>
      <c r="E109" s="12"/>
      <c r="F109" s="12">
        <f t="shared" si="5"/>
        <v>0</v>
      </c>
      <c r="G109" s="14" t="e">
        <f t="shared" si="0"/>
        <v>#DIV/0!</v>
      </c>
    </row>
    <row r="110" spans="1:7" ht="15">
      <c r="A110" s="6" t="s">
        <v>295</v>
      </c>
      <c r="B110" s="7" t="s">
        <v>64</v>
      </c>
      <c r="C110" s="8" t="s">
        <v>141</v>
      </c>
      <c r="D110" s="12"/>
      <c r="E110" s="12"/>
      <c r="F110" s="12">
        <f t="shared" si="5"/>
        <v>0</v>
      </c>
      <c r="G110" s="14" t="e">
        <f t="shared" si="0"/>
        <v>#DIV/0!</v>
      </c>
    </row>
    <row r="111" spans="1:7" ht="15">
      <c r="A111" s="6" t="s">
        <v>296</v>
      </c>
      <c r="B111" s="7" t="s">
        <v>64</v>
      </c>
      <c r="C111" s="8" t="s">
        <v>142</v>
      </c>
      <c r="D111" s="12"/>
      <c r="E111" s="12"/>
      <c r="F111" s="12">
        <f t="shared" si="5"/>
        <v>0</v>
      </c>
      <c r="G111" s="14" t="e">
        <f t="shared" si="0"/>
        <v>#DIV/0!</v>
      </c>
    </row>
    <row r="112" spans="1:7" ht="15">
      <c r="A112" s="6" t="s">
        <v>282</v>
      </c>
      <c r="B112" s="7" t="s">
        <v>64</v>
      </c>
      <c r="C112" s="8" t="s">
        <v>143</v>
      </c>
      <c r="D112" s="12"/>
      <c r="E112" s="12"/>
      <c r="F112" s="12">
        <f t="shared" si="5"/>
        <v>0</v>
      </c>
      <c r="G112" s="14" t="e">
        <f t="shared" si="0"/>
        <v>#DIV/0!</v>
      </c>
    </row>
    <row r="113" spans="1:7" ht="15">
      <c r="A113" s="6" t="s">
        <v>280</v>
      </c>
      <c r="B113" s="7" t="s">
        <v>64</v>
      </c>
      <c r="C113" s="8" t="s">
        <v>144</v>
      </c>
      <c r="D113" s="12"/>
      <c r="E113" s="12"/>
      <c r="F113" s="12">
        <f t="shared" si="5"/>
        <v>0</v>
      </c>
      <c r="G113" s="14" t="e">
        <f t="shared" si="0"/>
        <v>#DIV/0!</v>
      </c>
    </row>
    <row r="114" spans="1:7" ht="15">
      <c r="A114" s="6" t="s">
        <v>292</v>
      </c>
      <c r="B114" s="7" t="s">
        <v>64</v>
      </c>
      <c r="C114" s="8" t="s">
        <v>145</v>
      </c>
      <c r="D114" s="12"/>
      <c r="E114" s="12"/>
      <c r="F114" s="12">
        <f t="shared" si="5"/>
        <v>0</v>
      </c>
      <c r="G114" s="14" t="e">
        <f aca="true" t="shared" si="6" ref="G114:G177">E114/D114*100</f>
        <v>#DIV/0!</v>
      </c>
    </row>
    <row r="115" spans="1:7" ht="15">
      <c r="A115" s="6" t="s">
        <v>284</v>
      </c>
      <c r="B115" s="7" t="s">
        <v>64</v>
      </c>
      <c r="C115" s="8" t="s">
        <v>146</v>
      </c>
      <c r="D115" s="12"/>
      <c r="E115" s="12"/>
      <c r="F115" s="12">
        <f t="shared" si="5"/>
        <v>0</v>
      </c>
      <c r="G115" s="14" t="e">
        <f t="shared" si="6"/>
        <v>#DIV/0!</v>
      </c>
    </row>
    <row r="116" spans="1:7" ht="15">
      <c r="A116" s="6" t="s">
        <v>297</v>
      </c>
      <c r="B116" s="7" t="s">
        <v>64</v>
      </c>
      <c r="C116" s="8" t="s">
        <v>147</v>
      </c>
      <c r="D116" s="12"/>
      <c r="E116" s="12"/>
      <c r="F116" s="12">
        <f t="shared" si="5"/>
        <v>0</v>
      </c>
      <c r="G116" s="14" t="e">
        <f t="shared" si="6"/>
        <v>#DIV/0!</v>
      </c>
    </row>
    <row r="117" spans="1:7" ht="15">
      <c r="A117" s="6" t="s">
        <v>285</v>
      </c>
      <c r="B117" s="7" t="s">
        <v>64</v>
      </c>
      <c r="C117" s="8" t="s">
        <v>148</v>
      </c>
      <c r="D117" s="12"/>
      <c r="E117" s="12"/>
      <c r="F117" s="12">
        <f t="shared" si="5"/>
        <v>0</v>
      </c>
      <c r="G117" s="14" t="e">
        <f t="shared" si="6"/>
        <v>#DIV/0!</v>
      </c>
    </row>
    <row r="118" spans="1:7" ht="15">
      <c r="A118" s="6" t="s">
        <v>286</v>
      </c>
      <c r="B118" s="7" t="s">
        <v>64</v>
      </c>
      <c r="C118" s="8" t="s">
        <v>149</v>
      </c>
      <c r="D118" s="12">
        <v>2200</v>
      </c>
      <c r="E118" s="12">
        <v>1770</v>
      </c>
      <c r="F118" s="12">
        <f t="shared" si="5"/>
        <v>430</v>
      </c>
      <c r="G118" s="14">
        <f t="shared" si="6"/>
        <v>80.45454545454545</v>
      </c>
    </row>
    <row r="119" spans="1:7" s="9" customFormat="1" ht="15.75">
      <c r="A119" s="3" t="s">
        <v>150</v>
      </c>
      <c r="B119" s="4" t="s">
        <v>64</v>
      </c>
      <c r="C119" s="5" t="s">
        <v>151</v>
      </c>
      <c r="D119" s="11">
        <f>D120</f>
        <v>1000</v>
      </c>
      <c r="E119" s="11">
        <f aca="true" t="shared" si="7" ref="E119:F121">E120</f>
        <v>0</v>
      </c>
      <c r="F119" s="11">
        <f t="shared" si="7"/>
        <v>0</v>
      </c>
      <c r="G119" s="14">
        <f t="shared" si="6"/>
        <v>0</v>
      </c>
    </row>
    <row r="120" spans="1:7" ht="15">
      <c r="A120" s="6"/>
      <c r="B120" s="7" t="s">
        <v>64</v>
      </c>
      <c r="C120" s="8" t="s">
        <v>152</v>
      </c>
      <c r="D120" s="12">
        <f>D121</f>
        <v>1000</v>
      </c>
      <c r="E120" s="12">
        <f t="shared" si="7"/>
        <v>0</v>
      </c>
      <c r="F120" s="12">
        <f t="shared" si="7"/>
        <v>0</v>
      </c>
      <c r="G120" s="14">
        <f t="shared" si="6"/>
        <v>0</v>
      </c>
    </row>
    <row r="121" spans="1:7" ht="15">
      <c r="A121" s="6"/>
      <c r="B121" s="7" t="s">
        <v>64</v>
      </c>
      <c r="C121" s="8" t="s">
        <v>153</v>
      </c>
      <c r="D121" s="12">
        <f>D122</f>
        <v>1000</v>
      </c>
      <c r="E121" s="12">
        <f t="shared" si="7"/>
        <v>0</v>
      </c>
      <c r="F121" s="12">
        <f t="shared" si="7"/>
        <v>0</v>
      </c>
      <c r="G121" s="14">
        <f t="shared" si="6"/>
        <v>0</v>
      </c>
    </row>
    <row r="122" spans="1:7" ht="15">
      <c r="A122" s="6" t="s">
        <v>154</v>
      </c>
      <c r="B122" s="7" t="s">
        <v>64</v>
      </c>
      <c r="C122" s="8" t="s">
        <v>155</v>
      </c>
      <c r="D122" s="12">
        <v>1000</v>
      </c>
      <c r="E122" s="12"/>
      <c r="F122" s="12"/>
      <c r="G122" s="14">
        <f t="shared" si="6"/>
        <v>0</v>
      </c>
    </row>
    <row r="123" spans="1:7" s="9" customFormat="1" ht="31.5">
      <c r="A123" s="3" t="s">
        <v>156</v>
      </c>
      <c r="B123" s="4" t="s">
        <v>64</v>
      </c>
      <c r="C123" s="5" t="s">
        <v>157</v>
      </c>
      <c r="D123" s="11">
        <f aca="true" t="shared" si="8" ref="D123:F124">D124</f>
        <v>499437</v>
      </c>
      <c r="E123" s="11">
        <f t="shared" si="8"/>
        <v>384717.04000000004</v>
      </c>
      <c r="F123" s="11">
        <f t="shared" si="8"/>
        <v>0</v>
      </c>
      <c r="G123" s="14">
        <f t="shared" si="6"/>
        <v>77.0301439420788</v>
      </c>
    </row>
    <row r="124" spans="1:7" ht="15">
      <c r="A124" s="6"/>
      <c r="B124" s="7" t="s">
        <v>64</v>
      </c>
      <c r="C124" s="8" t="s">
        <v>158</v>
      </c>
      <c r="D124" s="12">
        <f t="shared" si="8"/>
        <v>499437</v>
      </c>
      <c r="E124" s="12">
        <f t="shared" si="8"/>
        <v>384717.04000000004</v>
      </c>
      <c r="F124" s="12">
        <f t="shared" si="8"/>
        <v>0</v>
      </c>
      <c r="G124" s="14">
        <f t="shared" si="6"/>
        <v>77.0301439420788</v>
      </c>
    </row>
    <row r="125" spans="1:7" ht="15">
      <c r="A125" s="6"/>
      <c r="B125" s="7" t="s">
        <v>64</v>
      </c>
      <c r="C125" s="8" t="s">
        <v>159</v>
      </c>
      <c r="D125" s="12">
        <f>D126+D127</f>
        <v>499437</v>
      </c>
      <c r="E125" s="12">
        <f>E126+E127</f>
        <v>384717.04000000004</v>
      </c>
      <c r="F125" s="12">
        <f>F126+F127</f>
        <v>0</v>
      </c>
      <c r="G125" s="14">
        <f t="shared" si="6"/>
        <v>77.0301439420788</v>
      </c>
    </row>
    <row r="126" spans="1:7" ht="15">
      <c r="A126" s="6" t="s">
        <v>288</v>
      </c>
      <c r="B126" s="7" t="s">
        <v>64</v>
      </c>
      <c r="C126" s="8" t="s">
        <v>160</v>
      </c>
      <c r="D126" s="12" t="s">
        <v>323</v>
      </c>
      <c r="E126" s="12">
        <v>296409.4</v>
      </c>
      <c r="F126" s="12"/>
      <c r="G126" s="14">
        <f t="shared" si="6"/>
        <v>77.27204946922774</v>
      </c>
    </row>
    <row r="127" spans="1:7" ht="15">
      <c r="A127" s="6" t="s">
        <v>290</v>
      </c>
      <c r="B127" s="7" t="s">
        <v>64</v>
      </c>
      <c r="C127" s="8" t="s">
        <v>161</v>
      </c>
      <c r="D127" s="12" t="s">
        <v>324</v>
      </c>
      <c r="E127" s="12">
        <v>88307.64</v>
      </c>
      <c r="F127" s="12"/>
      <c r="G127" s="14">
        <f t="shared" si="6"/>
        <v>76.22913375631232</v>
      </c>
    </row>
    <row r="128" spans="1:7" s="9" customFormat="1" ht="47.25">
      <c r="A128" s="3" t="s">
        <v>162</v>
      </c>
      <c r="B128" s="4" t="s">
        <v>64</v>
      </c>
      <c r="C128" s="5" t="s">
        <v>163</v>
      </c>
      <c r="D128" s="11">
        <f aca="true" t="shared" si="9" ref="D128:F129">D129</f>
        <v>1391430</v>
      </c>
      <c r="E128" s="11">
        <f t="shared" si="9"/>
        <v>553869.51</v>
      </c>
      <c r="F128" s="11">
        <f t="shared" si="9"/>
        <v>837560.49</v>
      </c>
      <c r="G128" s="14">
        <f t="shared" si="6"/>
        <v>39.80577607209849</v>
      </c>
    </row>
    <row r="129" spans="1:7" ht="15">
      <c r="A129" s="6"/>
      <c r="B129" s="7" t="s">
        <v>64</v>
      </c>
      <c r="C129" s="8" t="s">
        <v>164</v>
      </c>
      <c r="D129" s="12">
        <f t="shared" si="9"/>
        <v>1391430</v>
      </c>
      <c r="E129" s="12">
        <f t="shared" si="9"/>
        <v>553869.51</v>
      </c>
      <c r="F129" s="12">
        <f t="shared" si="9"/>
        <v>837560.49</v>
      </c>
      <c r="G129" s="14">
        <f t="shared" si="6"/>
        <v>39.80577607209849</v>
      </c>
    </row>
    <row r="130" spans="1:7" ht="15">
      <c r="A130" s="6"/>
      <c r="B130" s="7" t="s">
        <v>64</v>
      </c>
      <c r="C130" s="8" t="s">
        <v>165</v>
      </c>
      <c r="D130" s="12">
        <f>D131+D132+D133+D134+D135+D136+D137+D138+D139+D140+D141+D142+D143+D144+D145+D146+D147+D148+D149+D150+D151+D152+D153+D154+D155+D156+D157+D158+D159</f>
        <v>1391430</v>
      </c>
      <c r="E130" s="12">
        <f>E131+E132+E133+E134+E135+E136+E137+E138+E139+E140+E141+E142+E143+E144+E145+E146+E147+E148+E149+E150+E151+E152+E153+E154+E155+E156+E157+E158+E159</f>
        <v>553869.51</v>
      </c>
      <c r="F130" s="12">
        <f>F131+F132+F133+F134+F135+F136+F137+F138+F139+F140+F141+F142+F143+F144+F145+F146+F147+F148+F149+F150+F151+F152+F153+F154+F155+F156+F157+F158+F159</f>
        <v>837560.49</v>
      </c>
      <c r="G130" s="14">
        <f t="shared" si="6"/>
        <v>39.80577607209849</v>
      </c>
    </row>
    <row r="131" spans="1:7" ht="15">
      <c r="A131" s="6" t="s">
        <v>288</v>
      </c>
      <c r="B131" s="7" t="s">
        <v>64</v>
      </c>
      <c r="C131" s="8" t="s">
        <v>166</v>
      </c>
      <c r="D131" s="12">
        <v>520785</v>
      </c>
      <c r="E131" s="12">
        <v>286391.87</v>
      </c>
      <c r="F131" s="12">
        <f>D131-E131</f>
        <v>234393.13</v>
      </c>
      <c r="G131" s="14">
        <f t="shared" si="6"/>
        <v>54.99234232936816</v>
      </c>
    </row>
    <row r="132" spans="1:7" ht="15">
      <c r="A132" s="6" t="s">
        <v>289</v>
      </c>
      <c r="B132" s="7" t="s">
        <v>64</v>
      </c>
      <c r="C132" s="8" t="s">
        <v>167</v>
      </c>
      <c r="D132" s="12">
        <v>7500</v>
      </c>
      <c r="E132" s="12">
        <v>7500</v>
      </c>
      <c r="F132" s="12">
        <f aca="true" t="shared" si="10" ref="F132:F158">D132-E132</f>
        <v>0</v>
      </c>
      <c r="G132" s="14">
        <f t="shared" si="6"/>
        <v>100</v>
      </c>
    </row>
    <row r="133" spans="1:7" ht="15">
      <c r="A133" s="6" t="s">
        <v>290</v>
      </c>
      <c r="B133" s="7" t="s">
        <v>64</v>
      </c>
      <c r="C133" s="8" t="s">
        <v>168</v>
      </c>
      <c r="D133" s="12">
        <v>157277</v>
      </c>
      <c r="E133" s="12">
        <v>92201.25</v>
      </c>
      <c r="F133" s="12">
        <f t="shared" si="10"/>
        <v>65075.75</v>
      </c>
      <c r="G133" s="14">
        <f t="shared" si="6"/>
        <v>58.623479593328966</v>
      </c>
    </row>
    <row r="134" spans="1:7" ht="15">
      <c r="A134" s="6" t="s">
        <v>291</v>
      </c>
      <c r="B134" s="7" t="s">
        <v>64</v>
      </c>
      <c r="C134" s="8" t="s">
        <v>169</v>
      </c>
      <c r="D134" s="12">
        <v>41599.89</v>
      </c>
      <c r="E134" s="12">
        <v>14391.88</v>
      </c>
      <c r="F134" s="12">
        <f t="shared" si="10"/>
        <v>27208.010000000002</v>
      </c>
      <c r="G134" s="14">
        <f t="shared" si="6"/>
        <v>34.59595686430902</v>
      </c>
    </row>
    <row r="135" spans="1:7" ht="15">
      <c r="A135" s="6" t="s">
        <v>280</v>
      </c>
      <c r="B135" s="7" t="s">
        <v>64</v>
      </c>
      <c r="C135" s="8" t="s">
        <v>170</v>
      </c>
      <c r="D135" s="12">
        <v>5000</v>
      </c>
      <c r="E135" s="12">
        <v>5000</v>
      </c>
      <c r="F135" s="12">
        <f t="shared" si="10"/>
        <v>0</v>
      </c>
      <c r="G135" s="14">
        <f t="shared" si="6"/>
        <v>100</v>
      </c>
    </row>
    <row r="136" spans="1:7" ht="15">
      <c r="A136" s="6" t="s">
        <v>292</v>
      </c>
      <c r="B136" s="7" t="s">
        <v>64</v>
      </c>
      <c r="C136" s="8" t="s">
        <v>171</v>
      </c>
      <c r="D136" s="12">
        <v>4200</v>
      </c>
      <c r="E136" s="12"/>
      <c r="F136" s="12">
        <f t="shared" si="10"/>
        <v>4200</v>
      </c>
      <c r="G136" s="14">
        <f t="shared" si="6"/>
        <v>0</v>
      </c>
    </row>
    <row r="137" spans="1:7" ht="15">
      <c r="A137" s="6" t="s">
        <v>284</v>
      </c>
      <c r="B137" s="7" t="s">
        <v>64</v>
      </c>
      <c r="C137" s="8" t="s">
        <v>172</v>
      </c>
      <c r="D137" s="12">
        <v>10200</v>
      </c>
      <c r="E137" s="12">
        <v>10200</v>
      </c>
      <c r="F137" s="12">
        <f t="shared" si="10"/>
        <v>0</v>
      </c>
      <c r="G137" s="14">
        <f t="shared" si="6"/>
        <v>100</v>
      </c>
    </row>
    <row r="138" spans="1:7" ht="15">
      <c r="A138" s="6" t="s">
        <v>293</v>
      </c>
      <c r="B138" s="7" t="s">
        <v>64</v>
      </c>
      <c r="C138" s="8" t="s">
        <v>173</v>
      </c>
      <c r="D138" s="12">
        <v>45106</v>
      </c>
      <c r="E138" s="12">
        <v>9096.3</v>
      </c>
      <c r="F138" s="12">
        <f t="shared" si="10"/>
        <v>36009.7</v>
      </c>
      <c r="G138" s="14">
        <f t="shared" si="6"/>
        <v>20.166496696670063</v>
      </c>
    </row>
    <row r="139" spans="1:7" ht="15">
      <c r="A139" s="6" t="s">
        <v>285</v>
      </c>
      <c r="B139" s="7" t="s">
        <v>64</v>
      </c>
      <c r="C139" s="8" t="s">
        <v>174</v>
      </c>
      <c r="D139" s="12">
        <v>39672</v>
      </c>
      <c r="E139" s="12">
        <v>0</v>
      </c>
      <c r="F139" s="12">
        <f t="shared" si="10"/>
        <v>39672</v>
      </c>
      <c r="G139" s="14">
        <f t="shared" si="6"/>
        <v>0</v>
      </c>
    </row>
    <row r="140" spans="1:7" ht="15">
      <c r="A140" s="6" t="s">
        <v>286</v>
      </c>
      <c r="B140" s="7" t="s">
        <v>64</v>
      </c>
      <c r="C140" s="8" t="s">
        <v>175</v>
      </c>
      <c r="D140" s="12">
        <v>60898</v>
      </c>
      <c r="E140" s="12">
        <v>43942</v>
      </c>
      <c r="F140" s="12">
        <f t="shared" si="10"/>
        <v>16956</v>
      </c>
      <c r="G140" s="14">
        <f t="shared" si="6"/>
        <v>72.15672107458373</v>
      </c>
    </row>
    <row r="141" spans="1:7" ht="15">
      <c r="A141" s="6" t="s">
        <v>291</v>
      </c>
      <c r="B141" s="7" t="s">
        <v>64</v>
      </c>
      <c r="C141" s="8" t="s">
        <v>176</v>
      </c>
      <c r="D141" s="12"/>
      <c r="E141" s="12"/>
      <c r="F141" s="12">
        <f t="shared" si="10"/>
        <v>0</v>
      </c>
      <c r="G141" s="14" t="e">
        <f t="shared" si="6"/>
        <v>#DIV/0!</v>
      </c>
    </row>
    <row r="142" spans="1:7" ht="15">
      <c r="A142" s="6" t="s">
        <v>295</v>
      </c>
      <c r="B142" s="7" t="s">
        <v>64</v>
      </c>
      <c r="C142" s="8" t="s">
        <v>177</v>
      </c>
      <c r="D142" s="12"/>
      <c r="E142" s="12"/>
      <c r="F142" s="12">
        <f t="shared" si="10"/>
        <v>0</v>
      </c>
      <c r="G142" s="14" t="e">
        <f t="shared" si="6"/>
        <v>#DIV/0!</v>
      </c>
    </row>
    <row r="143" spans="1:7" ht="15">
      <c r="A143" s="6" t="s">
        <v>299</v>
      </c>
      <c r="B143" s="7" t="s">
        <v>64</v>
      </c>
      <c r="C143" s="8" t="s">
        <v>178</v>
      </c>
      <c r="D143" s="12"/>
      <c r="E143" s="12"/>
      <c r="F143" s="12">
        <f t="shared" si="10"/>
        <v>0</v>
      </c>
      <c r="G143" s="14" t="e">
        <f t="shared" si="6"/>
        <v>#DIV/0!</v>
      </c>
    </row>
    <row r="144" spans="1:7" ht="15">
      <c r="A144" s="6" t="s">
        <v>296</v>
      </c>
      <c r="B144" s="7" t="s">
        <v>64</v>
      </c>
      <c r="C144" s="8" t="s">
        <v>179</v>
      </c>
      <c r="D144" s="12">
        <v>23436</v>
      </c>
      <c r="E144" s="12">
        <v>11262.96</v>
      </c>
      <c r="F144" s="12">
        <f t="shared" si="10"/>
        <v>12173.04</v>
      </c>
      <c r="G144" s="14">
        <f t="shared" si="6"/>
        <v>48.05837173579109</v>
      </c>
    </row>
    <row r="145" spans="1:7" ht="15">
      <c r="A145" s="6" t="s">
        <v>282</v>
      </c>
      <c r="B145" s="7" t="s">
        <v>64</v>
      </c>
      <c r="C145" s="8" t="s">
        <v>180</v>
      </c>
      <c r="D145" s="12">
        <v>9096</v>
      </c>
      <c r="E145" s="12">
        <v>2119.91</v>
      </c>
      <c r="F145" s="12">
        <f t="shared" si="10"/>
        <v>6976.09</v>
      </c>
      <c r="G145" s="14">
        <f t="shared" si="6"/>
        <v>23.305958663148633</v>
      </c>
    </row>
    <row r="146" spans="1:7" ht="15">
      <c r="A146" s="6" t="s">
        <v>300</v>
      </c>
      <c r="B146" s="7" t="s">
        <v>64</v>
      </c>
      <c r="C146" s="8" t="s">
        <v>181</v>
      </c>
      <c r="D146" s="12"/>
      <c r="E146" s="12"/>
      <c r="F146" s="12">
        <f>D146-E146</f>
        <v>0</v>
      </c>
      <c r="G146" s="14" t="e">
        <f t="shared" si="6"/>
        <v>#DIV/0!</v>
      </c>
    </row>
    <row r="147" spans="1:7" ht="15">
      <c r="A147" s="6" t="s">
        <v>283</v>
      </c>
      <c r="B147" s="7" t="s">
        <v>64</v>
      </c>
      <c r="C147" s="8" t="s">
        <v>182</v>
      </c>
      <c r="D147" s="12"/>
      <c r="E147" s="12"/>
      <c r="F147" s="12">
        <f t="shared" si="10"/>
        <v>0</v>
      </c>
      <c r="G147" s="14" t="e">
        <f t="shared" si="6"/>
        <v>#DIV/0!</v>
      </c>
    </row>
    <row r="148" spans="1:7" ht="15">
      <c r="A148" s="6" t="s">
        <v>280</v>
      </c>
      <c r="B148" s="7" t="s">
        <v>64</v>
      </c>
      <c r="C148" s="8" t="s">
        <v>183</v>
      </c>
      <c r="D148" s="12">
        <v>14716</v>
      </c>
      <c r="E148" s="12">
        <v>14716</v>
      </c>
      <c r="F148" s="12">
        <f t="shared" si="10"/>
        <v>0</v>
      </c>
      <c r="G148" s="14">
        <f t="shared" si="6"/>
        <v>100</v>
      </c>
    </row>
    <row r="149" spans="1:7" ht="15">
      <c r="A149" s="6" t="s">
        <v>292</v>
      </c>
      <c r="B149" s="7" t="s">
        <v>64</v>
      </c>
      <c r="C149" s="8" t="s">
        <v>184</v>
      </c>
      <c r="D149" s="12">
        <v>6500</v>
      </c>
      <c r="E149" s="12">
        <v>1003.34</v>
      </c>
      <c r="F149" s="12">
        <f t="shared" si="10"/>
        <v>5496.66</v>
      </c>
      <c r="G149" s="14">
        <f t="shared" si="6"/>
        <v>15.436</v>
      </c>
    </row>
    <row r="150" spans="1:7" ht="15">
      <c r="A150" s="6" t="s">
        <v>284</v>
      </c>
      <c r="B150" s="7" t="s">
        <v>64</v>
      </c>
      <c r="C150" s="8" t="s">
        <v>185</v>
      </c>
      <c r="D150" s="12">
        <v>9385</v>
      </c>
      <c r="E150" s="12"/>
      <c r="F150" s="12">
        <f t="shared" si="10"/>
        <v>9385</v>
      </c>
      <c r="G150" s="14">
        <f t="shared" si="6"/>
        <v>0</v>
      </c>
    </row>
    <row r="151" spans="1:7" ht="15">
      <c r="A151" s="6" t="s">
        <v>301</v>
      </c>
      <c r="B151" s="7" t="s">
        <v>64</v>
      </c>
      <c r="C151" s="8" t="s">
        <v>186</v>
      </c>
      <c r="D151" s="12"/>
      <c r="E151" s="12"/>
      <c r="F151" s="12">
        <f t="shared" si="10"/>
        <v>0</v>
      </c>
      <c r="G151" s="14" t="e">
        <f t="shared" si="6"/>
        <v>#DIV/0!</v>
      </c>
    </row>
    <row r="152" spans="1:7" ht="15">
      <c r="A152" s="6" t="s">
        <v>307</v>
      </c>
      <c r="B152" s="7" t="s">
        <v>64</v>
      </c>
      <c r="C152" s="8" t="s">
        <v>187</v>
      </c>
      <c r="D152" s="12">
        <v>3634</v>
      </c>
      <c r="E152" s="12"/>
      <c r="F152" s="12">
        <f t="shared" si="10"/>
        <v>3634</v>
      </c>
      <c r="G152" s="14">
        <f t="shared" si="6"/>
        <v>0</v>
      </c>
    </row>
    <row r="153" spans="1:7" ht="15">
      <c r="A153" s="6" t="s">
        <v>297</v>
      </c>
      <c r="B153" s="7" t="s">
        <v>64</v>
      </c>
      <c r="C153" s="8" t="s">
        <v>188</v>
      </c>
      <c r="D153" s="12"/>
      <c r="E153" s="12"/>
      <c r="F153" s="12">
        <f t="shared" si="10"/>
        <v>0</v>
      </c>
      <c r="G153" s="14" t="e">
        <f t="shared" si="6"/>
        <v>#DIV/0!</v>
      </c>
    </row>
    <row r="154" spans="1:7" ht="15">
      <c r="A154" s="6" t="s">
        <v>308</v>
      </c>
      <c r="B154" s="7" t="s">
        <v>64</v>
      </c>
      <c r="C154" s="8" t="s">
        <v>189</v>
      </c>
      <c r="D154" s="12">
        <v>1000</v>
      </c>
      <c r="E154" s="12"/>
      <c r="F154" s="12">
        <f t="shared" si="10"/>
        <v>1000</v>
      </c>
      <c r="G154" s="14">
        <f t="shared" si="6"/>
        <v>0</v>
      </c>
    </row>
    <row r="155" spans="1:7" ht="15">
      <c r="A155" s="6" t="s">
        <v>285</v>
      </c>
      <c r="B155" s="7" t="s">
        <v>64</v>
      </c>
      <c r="C155" s="8" t="s">
        <v>190</v>
      </c>
      <c r="D155" s="12"/>
      <c r="E155" s="12"/>
      <c r="F155" s="12">
        <f t="shared" si="10"/>
        <v>0</v>
      </c>
      <c r="G155" s="14" t="e">
        <f t="shared" si="6"/>
        <v>#DIV/0!</v>
      </c>
    </row>
    <row r="156" spans="1:7" ht="15">
      <c r="A156" s="6" t="s">
        <v>286</v>
      </c>
      <c r="B156" s="7" t="s">
        <v>64</v>
      </c>
      <c r="C156" s="8" t="s">
        <v>191</v>
      </c>
      <c r="D156" s="12">
        <v>417725.11</v>
      </c>
      <c r="E156" s="12">
        <v>48193</v>
      </c>
      <c r="F156" s="12">
        <f t="shared" si="10"/>
        <v>369532.11</v>
      </c>
      <c r="G156" s="14">
        <f t="shared" si="6"/>
        <v>11.537012941357535</v>
      </c>
    </row>
    <row r="157" spans="1:7" ht="15">
      <c r="A157" s="6" t="s">
        <v>302</v>
      </c>
      <c r="B157" s="7" t="s">
        <v>64</v>
      </c>
      <c r="C157" s="8" t="s">
        <v>192</v>
      </c>
      <c r="D157" s="12">
        <v>12500</v>
      </c>
      <c r="E157" s="12">
        <v>7291</v>
      </c>
      <c r="F157" s="12">
        <f t="shared" si="10"/>
        <v>5209</v>
      </c>
      <c r="G157" s="14">
        <f t="shared" si="6"/>
        <v>58.328</v>
      </c>
    </row>
    <row r="158" spans="1:7" ht="15">
      <c r="A158" s="6" t="s">
        <v>303</v>
      </c>
      <c r="B158" s="7" t="s">
        <v>64</v>
      </c>
      <c r="C158" s="8" t="s">
        <v>193</v>
      </c>
      <c r="D158" s="12">
        <v>1200</v>
      </c>
      <c r="E158" s="12">
        <v>560</v>
      </c>
      <c r="F158" s="12">
        <f t="shared" si="10"/>
        <v>640</v>
      </c>
      <c r="G158" s="14">
        <f t="shared" si="6"/>
        <v>46.666666666666664</v>
      </c>
    </row>
    <row r="159" spans="1:7" ht="30">
      <c r="A159" s="6" t="s">
        <v>304</v>
      </c>
      <c r="B159" s="7" t="s">
        <v>64</v>
      </c>
      <c r="C159" s="8" t="s">
        <v>325</v>
      </c>
      <c r="D159" s="12"/>
      <c r="E159" s="12"/>
      <c r="F159" s="12">
        <f>D159-E159</f>
        <v>0</v>
      </c>
      <c r="G159" s="14" t="e">
        <f t="shared" si="6"/>
        <v>#DIV/0!</v>
      </c>
    </row>
    <row r="160" spans="1:7" s="9" customFormat="1" ht="15.75">
      <c r="A160" s="3" t="s">
        <v>194</v>
      </c>
      <c r="B160" s="4" t="s">
        <v>64</v>
      </c>
      <c r="C160" s="5" t="s">
        <v>195</v>
      </c>
      <c r="D160" s="11"/>
      <c r="E160" s="11"/>
      <c r="F160" s="11"/>
      <c r="G160" s="14" t="e">
        <f t="shared" si="6"/>
        <v>#DIV/0!</v>
      </c>
    </row>
    <row r="161" spans="1:7" ht="30">
      <c r="A161" s="6" t="s">
        <v>91</v>
      </c>
      <c r="B161" s="7" t="s">
        <v>64</v>
      </c>
      <c r="C161" s="8" t="s">
        <v>196</v>
      </c>
      <c r="D161" s="12"/>
      <c r="E161" s="12"/>
      <c r="F161" s="12"/>
      <c r="G161" s="14" t="e">
        <f t="shared" si="6"/>
        <v>#DIV/0!</v>
      </c>
    </row>
    <row r="162" spans="1:7" ht="15">
      <c r="A162" s="6"/>
      <c r="B162" s="7" t="s">
        <v>64</v>
      </c>
      <c r="C162" s="8" t="s">
        <v>197</v>
      </c>
      <c r="D162" s="12"/>
      <c r="E162" s="12"/>
      <c r="F162" s="12"/>
      <c r="G162" s="14" t="e">
        <f t="shared" si="6"/>
        <v>#DIV/0!</v>
      </c>
    </row>
    <row r="163" spans="1:7" ht="15">
      <c r="A163" s="6" t="s">
        <v>281</v>
      </c>
      <c r="B163" s="7" t="s">
        <v>64</v>
      </c>
      <c r="C163" s="8" t="s">
        <v>198</v>
      </c>
      <c r="D163" s="12"/>
      <c r="E163" s="12"/>
      <c r="F163" s="12"/>
      <c r="G163" s="14" t="e">
        <f t="shared" si="6"/>
        <v>#DIV/0!</v>
      </c>
    </row>
    <row r="164" spans="1:7" ht="15">
      <c r="A164" s="6" t="s">
        <v>280</v>
      </c>
      <c r="B164" s="7" t="s">
        <v>64</v>
      </c>
      <c r="C164" s="8" t="s">
        <v>199</v>
      </c>
      <c r="D164" s="12"/>
      <c r="E164" s="12"/>
      <c r="F164" s="12"/>
      <c r="G164" s="14" t="e">
        <f t="shared" si="6"/>
        <v>#DIV/0!</v>
      </c>
    </row>
    <row r="165" spans="1:7" ht="15">
      <c r="A165" s="6" t="s">
        <v>285</v>
      </c>
      <c r="B165" s="7" t="s">
        <v>64</v>
      </c>
      <c r="C165" s="8" t="s">
        <v>200</v>
      </c>
      <c r="D165" s="12"/>
      <c r="E165" s="12"/>
      <c r="F165" s="12"/>
      <c r="G165" s="14" t="e">
        <f t="shared" si="6"/>
        <v>#DIV/0!</v>
      </c>
    </row>
    <row r="166" spans="1:7" ht="15">
      <c r="A166" s="6" t="s">
        <v>286</v>
      </c>
      <c r="B166" s="7" t="s">
        <v>64</v>
      </c>
      <c r="C166" s="8" t="s">
        <v>201</v>
      </c>
      <c r="D166" s="12"/>
      <c r="E166" s="12"/>
      <c r="F166" s="12"/>
      <c r="G166" s="14" t="e">
        <f t="shared" si="6"/>
        <v>#DIV/0!</v>
      </c>
    </row>
    <row r="167" spans="1:7" s="9" customFormat="1" ht="15.75">
      <c r="A167" s="3" t="s">
        <v>89</v>
      </c>
      <c r="B167" s="4" t="s">
        <v>64</v>
      </c>
      <c r="C167" s="5" t="s">
        <v>202</v>
      </c>
      <c r="D167" s="11">
        <f aca="true" t="shared" si="11" ref="D167:F168">D168</f>
        <v>44158</v>
      </c>
      <c r="E167" s="11">
        <f t="shared" si="11"/>
        <v>15000</v>
      </c>
      <c r="F167" s="11">
        <f t="shared" si="11"/>
        <v>29158</v>
      </c>
      <c r="G167" s="14">
        <f t="shared" si="6"/>
        <v>33.968929752253274</v>
      </c>
    </row>
    <row r="168" spans="1:7" ht="30">
      <c r="A168" s="6" t="s">
        <v>91</v>
      </c>
      <c r="B168" s="7" t="s">
        <v>64</v>
      </c>
      <c r="C168" s="8" t="s">
        <v>203</v>
      </c>
      <c r="D168" s="12">
        <f t="shared" si="11"/>
        <v>44158</v>
      </c>
      <c r="E168" s="12">
        <f t="shared" si="11"/>
        <v>15000</v>
      </c>
      <c r="F168" s="12">
        <f t="shared" si="11"/>
        <v>29158</v>
      </c>
      <c r="G168" s="14">
        <f t="shared" si="6"/>
        <v>33.968929752253274</v>
      </c>
    </row>
    <row r="169" spans="1:7" ht="15">
      <c r="A169" s="6"/>
      <c r="B169" s="7" t="s">
        <v>64</v>
      </c>
      <c r="C169" s="8" t="s">
        <v>204</v>
      </c>
      <c r="D169" s="12">
        <f>D170+D171+D172</f>
        <v>44158</v>
      </c>
      <c r="E169" s="12">
        <f>E170+E171+E172</f>
        <v>15000</v>
      </c>
      <c r="F169" s="12">
        <f>F170+F171+F172</f>
        <v>29158</v>
      </c>
      <c r="G169" s="14">
        <f t="shared" si="6"/>
        <v>33.968929752253274</v>
      </c>
    </row>
    <row r="170" spans="1:7" ht="15">
      <c r="A170" s="6" t="s">
        <v>283</v>
      </c>
      <c r="B170" s="7" t="s">
        <v>64</v>
      </c>
      <c r="C170" s="8" t="s">
        <v>205</v>
      </c>
      <c r="D170" s="12">
        <v>15000</v>
      </c>
      <c r="E170" s="12">
        <v>15000</v>
      </c>
      <c r="F170" s="12">
        <f>D170-E170</f>
        <v>0</v>
      </c>
      <c r="G170" s="14">
        <f t="shared" si="6"/>
        <v>100</v>
      </c>
    </row>
    <row r="171" spans="1:7" ht="15">
      <c r="A171" s="6" t="s">
        <v>280</v>
      </c>
      <c r="B171" s="7" t="s">
        <v>64</v>
      </c>
      <c r="C171" s="8" t="s">
        <v>206</v>
      </c>
      <c r="D171" s="12">
        <v>29158</v>
      </c>
      <c r="E171" s="12"/>
      <c r="F171" s="12">
        <f>D171-E171</f>
        <v>29158</v>
      </c>
      <c r="G171" s="14">
        <f t="shared" si="6"/>
        <v>0</v>
      </c>
    </row>
    <row r="172" spans="1:7" ht="30">
      <c r="A172" s="6" t="s">
        <v>294</v>
      </c>
      <c r="B172" s="7" t="s">
        <v>64</v>
      </c>
      <c r="C172" s="8" t="s">
        <v>207</v>
      </c>
      <c r="D172" s="12"/>
      <c r="E172" s="12"/>
      <c r="F172" s="12"/>
      <c r="G172" s="14" t="e">
        <f t="shared" si="6"/>
        <v>#DIV/0!</v>
      </c>
    </row>
    <row r="173" spans="1:7" s="9" customFormat="1" ht="15.75">
      <c r="A173" s="3" t="s">
        <v>208</v>
      </c>
      <c r="B173" s="4" t="s">
        <v>64</v>
      </c>
      <c r="C173" s="5" t="s">
        <v>209</v>
      </c>
      <c r="D173" s="11"/>
      <c r="E173" s="11"/>
      <c r="F173" s="11"/>
      <c r="G173" s="14" t="e">
        <f t="shared" si="6"/>
        <v>#DIV/0!</v>
      </c>
    </row>
    <row r="174" spans="1:7" ht="15">
      <c r="A174" s="6"/>
      <c r="B174" s="7" t="s">
        <v>64</v>
      </c>
      <c r="C174" s="8" t="s">
        <v>210</v>
      </c>
      <c r="D174" s="12"/>
      <c r="E174" s="12"/>
      <c r="F174" s="12"/>
      <c r="G174" s="14" t="e">
        <f t="shared" si="6"/>
        <v>#DIV/0!</v>
      </c>
    </row>
    <row r="175" spans="1:7" ht="15">
      <c r="A175" s="6"/>
      <c r="B175" s="7" t="s">
        <v>64</v>
      </c>
      <c r="C175" s="8" t="s">
        <v>211</v>
      </c>
      <c r="D175" s="12"/>
      <c r="E175" s="12"/>
      <c r="F175" s="12"/>
      <c r="G175" s="14" t="e">
        <f t="shared" si="6"/>
        <v>#DIV/0!</v>
      </c>
    </row>
    <row r="176" spans="1:7" ht="30">
      <c r="A176" s="6" t="s">
        <v>294</v>
      </c>
      <c r="B176" s="7" t="s">
        <v>64</v>
      </c>
      <c r="C176" s="8" t="s">
        <v>212</v>
      </c>
      <c r="D176" s="12"/>
      <c r="E176" s="12"/>
      <c r="F176" s="12"/>
      <c r="G176" s="14" t="e">
        <f t="shared" si="6"/>
        <v>#DIV/0!</v>
      </c>
    </row>
    <row r="177" spans="1:7" s="9" customFormat="1" ht="15.75">
      <c r="A177" s="3" t="s">
        <v>213</v>
      </c>
      <c r="B177" s="4" t="s">
        <v>64</v>
      </c>
      <c r="C177" s="5" t="s">
        <v>214</v>
      </c>
      <c r="D177" s="11"/>
      <c r="E177" s="11"/>
      <c r="F177" s="11"/>
      <c r="G177" s="14" t="e">
        <f t="shared" si="6"/>
        <v>#DIV/0!</v>
      </c>
    </row>
    <row r="178" spans="1:7" ht="30">
      <c r="A178" s="6" t="s">
        <v>91</v>
      </c>
      <c r="B178" s="7" t="s">
        <v>64</v>
      </c>
      <c r="C178" s="8" t="s">
        <v>215</v>
      </c>
      <c r="D178" s="12"/>
      <c r="E178" s="12"/>
      <c r="F178" s="12"/>
      <c r="G178" s="14" t="e">
        <f aca="true" t="shared" si="12" ref="G178:G238">E178/D178*100</f>
        <v>#DIV/0!</v>
      </c>
    </row>
    <row r="179" spans="1:7" ht="15">
      <c r="A179" s="6"/>
      <c r="B179" s="7" t="s">
        <v>64</v>
      </c>
      <c r="C179" s="8" t="s">
        <v>216</v>
      </c>
      <c r="D179" s="12"/>
      <c r="E179" s="12"/>
      <c r="F179" s="12"/>
      <c r="G179" s="14" t="e">
        <f t="shared" si="12"/>
        <v>#DIV/0!</v>
      </c>
    </row>
    <row r="180" spans="1:7" ht="15">
      <c r="A180" s="6" t="s">
        <v>280</v>
      </c>
      <c r="B180" s="7" t="s">
        <v>64</v>
      </c>
      <c r="C180" s="8" t="s">
        <v>217</v>
      </c>
      <c r="D180" s="12"/>
      <c r="E180" s="12"/>
      <c r="F180" s="12"/>
      <c r="G180" s="14" t="e">
        <f t="shared" si="12"/>
        <v>#DIV/0!</v>
      </c>
    </row>
    <row r="181" spans="1:7" ht="15">
      <c r="A181" s="6" t="s">
        <v>286</v>
      </c>
      <c r="B181" s="7" t="s">
        <v>64</v>
      </c>
      <c r="C181" s="8" t="s">
        <v>218</v>
      </c>
      <c r="D181" s="12"/>
      <c r="E181" s="12"/>
      <c r="F181" s="12"/>
      <c r="G181" s="14" t="e">
        <f t="shared" si="12"/>
        <v>#DIV/0!</v>
      </c>
    </row>
    <row r="182" spans="1:7" ht="15">
      <c r="A182" s="6"/>
      <c r="B182" s="7" t="s">
        <v>64</v>
      </c>
      <c r="C182" s="8" t="s">
        <v>219</v>
      </c>
      <c r="D182" s="12"/>
      <c r="E182" s="12"/>
      <c r="F182" s="12"/>
      <c r="G182" s="14" t="e">
        <f t="shared" si="12"/>
        <v>#DIV/0!</v>
      </c>
    </row>
    <row r="183" spans="1:7" ht="15">
      <c r="A183" s="6"/>
      <c r="B183" s="7" t="s">
        <v>64</v>
      </c>
      <c r="C183" s="8" t="s">
        <v>220</v>
      </c>
      <c r="D183" s="12"/>
      <c r="E183" s="12"/>
      <c r="F183" s="12"/>
      <c r="G183" s="14" t="e">
        <f t="shared" si="12"/>
        <v>#DIV/0!</v>
      </c>
    </row>
    <row r="184" spans="1:7" ht="15">
      <c r="A184" s="6" t="s">
        <v>292</v>
      </c>
      <c r="B184" s="7" t="s">
        <v>64</v>
      </c>
      <c r="C184" s="8" t="s">
        <v>221</v>
      </c>
      <c r="D184" s="12"/>
      <c r="E184" s="12"/>
      <c r="F184" s="12"/>
      <c r="G184" s="14" t="e">
        <f t="shared" si="12"/>
        <v>#DIV/0!</v>
      </c>
    </row>
    <row r="185" spans="1:7" s="9" customFormat="1" ht="15.75">
      <c r="A185" s="3" t="s">
        <v>107</v>
      </c>
      <c r="B185" s="4" t="s">
        <v>64</v>
      </c>
      <c r="C185" s="5" t="s">
        <v>222</v>
      </c>
      <c r="D185" s="11">
        <f aca="true" t="shared" si="13" ref="D185:F186">D186</f>
        <v>40000</v>
      </c>
      <c r="E185" s="11">
        <f t="shared" si="13"/>
        <v>0</v>
      </c>
      <c r="F185" s="11">
        <f t="shared" si="13"/>
        <v>0</v>
      </c>
      <c r="G185" s="14">
        <f>E185/D185*100</f>
        <v>0</v>
      </c>
    </row>
    <row r="186" spans="1:7" ht="30">
      <c r="A186" s="6" t="s">
        <v>91</v>
      </c>
      <c r="B186" s="7" t="s">
        <v>64</v>
      </c>
      <c r="C186" s="8" t="s">
        <v>223</v>
      </c>
      <c r="D186" s="12">
        <f t="shared" si="13"/>
        <v>40000</v>
      </c>
      <c r="E186" s="12">
        <f t="shared" si="13"/>
        <v>0</v>
      </c>
      <c r="F186" s="12">
        <f t="shared" si="13"/>
        <v>0</v>
      </c>
      <c r="G186" s="14">
        <f t="shared" si="12"/>
        <v>0</v>
      </c>
    </row>
    <row r="187" spans="1:7" ht="15">
      <c r="A187" s="6"/>
      <c r="B187" s="7" t="s">
        <v>64</v>
      </c>
      <c r="C187" s="8" t="s">
        <v>224</v>
      </c>
      <c r="D187" s="12">
        <f>D188+D189+D190+D191+D192+D193</f>
        <v>40000</v>
      </c>
      <c r="E187" s="12">
        <f>E188+E189+E190+E191+E192+E193</f>
        <v>0</v>
      </c>
      <c r="F187" s="12">
        <f>F188+F189+F190+F191+F192+F193</f>
        <v>0</v>
      </c>
      <c r="G187" s="14">
        <f t="shared" si="12"/>
        <v>0</v>
      </c>
    </row>
    <row r="188" spans="1:7" ht="15">
      <c r="A188" s="6" t="s">
        <v>305</v>
      </c>
      <c r="B188" s="7" t="s">
        <v>64</v>
      </c>
      <c r="C188" s="8" t="s">
        <v>225</v>
      </c>
      <c r="D188" s="12"/>
      <c r="E188" s="12"/>
      <c r="F188" s="12"/>
      <c r="G188" s="14" t="e">
        <f>E188/D188*100</f>
        <v>#DIV/0!</v>
      </c>
    </row>
    <row r="189" spans="1:7" ht="15">
      <c r="A189" s="6" t="s">
        <v>280</v>
      </c>
      <c r="B189" s="7" t="s">
        <v>64</v>
      </c>
      <c r="C189" s="8" t="s">
        <v>226</v>
      </c>
      <c r="D189" s="12"/>
      <c r="E189" s="12"/>
      <c r="F189" s="12"/>
      <c r="G189" s="14" t="e">
        <f t="shared" si="12"/>
        <v>#DIV/0!</v>
      </c>
    </row>
    <row r="190" spans="1:7" ht="15">
      <c r="A190" s="6" t="s">
        <v>284</v>
      </c>
      <c r="B190" s="7" t="s">
        <v>64</v>
      </c>
      <c r="C190" s="8" t="s">
        <v>227</v>
      </c>
      <c r="D190" s="12">
        <v>40000</v>
      </c>
      <c r="E190" s="12"/>
      <c r="F190" s="12"/>
      <c r="G190" s="14">
        <f t="shared" si="12"/>
        <v>0</v>
      </c>
    </row>
    <row r="191" spans="1:7" ht="30">
      <c r="A191" s="6" t="s">
        <v>298</v>
      </c>
      <c r="B191" s="7" t="s">
        <v>64</v>
      </c>
      <c r="C191" s="8" t="s">
        <v>228</v>
      </c>
      <c r="D191" s="12"/>
      <c r="E191" s="12"/>
      <c r="F191" s="12"/>
      <c r="G191" s="14" t="e">
        <f t="shared" si="12"/>
        <v>#DIV/0!</v>
      </c>
    </row>
    <row r="192" spans="1:7" ht="15">
      <c r="A192" s="6" t="s">
        <v>285</v>
      </c>
      <c r="B192" s="7" t="s">
        <v>64</v>
      </c>
      <c r="C192" s="8" t="s">
        <v>229</v>
      </c>
      <c r="D192" s="12"/>
      <c r="E192" s="12"/>
      <c r="F192" s="12"/>
      <c r="G192" s="14" t="e">
        <f t="shared" si="12"/>
        <v>#DIV/0!</v>
      </c>
    </row>
    <row r="193" spans="1:7" ht="15">
      <c r="A193" s="6" t="s">
        <v>286</v>
      </c>
      <c r="B193" s="7" t="s">
        <v>64</v>
      </c>
      <c r="C193" s="8" t="s">
        <v>230</v>
      </c>
      <c r="D193" s="12"/>
      <c r="E193" s="12"/>
      <c r="F193" s="12"/>
      <c r="G193" s="14" t="e">
        <f t="shared" si="12"/>
        <v>#DIV/0!</v>
      </c>
    </row>
    <row r="194" spans="1:7" s="9" customFormat="1" ht="15.75">
      <c r="A194" s="3" t="s">
        <v>96</v>
      </c>
      <c r="B194" s="4" t="s">
        <v>64</v>
      </c>
      <c r="C194" s="5" t="s">
        <v>231</v>
      </c>
      <c r="D194" s="11">
        <f aca="true" t="shared" si="14" ref="D194:F195">D195</f>
        <v>138000.96</v>
      </c>
      <c r="E194" s="11">
        <f t="shared" si="14"/>
        <v>71690.39</v>
      </c>
      <c r="F194" s="11">
        <f t="shared" si="14"/>
        <v>0</v>
      </c>
      <c r="G194" s="14">
        <f t="shared" si="12"/>
        <v>51.94919658529912</v>
      </c>
    </row>
    <row r="195" spans="1:7" ht="30">
      <c r="A195" s="6" t="s">
        <v>91</v>
      </c>
      <c r="B195" s="7" t="s">
        <v>64</v>
      </c>
      <c r="C195" s="8" t="s">
        <v>232</v>
      </c>
      <c r="D195" s="12">
        <f t="shared" si="14"/>
        <v>138000.96</v>
      </c>
      <c r="E195" s="12">
        <f t="shared" si="14"/>
        <v>71690.39</v>
      </c>
      <c r="F195" s="12">
        <f t="shared" si="14"/>
        <v>0</v>
      </c>
      <c r="G195" s="14">
        <f t="shared" si="12"/>
        <v>51.94919658529912</v>
      </c>
    </row>
    <row r="196" spans="1:7" ht="15">
      <c r="A196" s="6"/>
      <c r="B196" s="7" t="s">
        <v>64</v>
      </c>
      <c r="C196" s="8" t="s">
        <v>233</v>
      </c>
      <c r="D196" s="12">
        <f>D197+D198+D199+D200+D201+D202+D203+D204+D205+D206+D207+D208+D209</f>
        <v>138000.96</v>
      </c>
      <c r="E196" s="12">
        <f>E197+E198+E199+E200+E201+E202+E203+E204+E205+E206+E207+E208+E209</f>
        <v>71690.39</v>
      </c>
      <c r="F196" s="12">
        <f>F197+F198+F199+F200+F201+F202+F203+F204+F205+F206+F207+F208+F209</f>
        <v>0</v>
      </c>
      <c r="G196" s="14">
        <f t="shared" si="12"/>
        <v>51.94919658529912</v>
      </c>
    </row>
    <row r="197" spans="1:7" ht="15">
      <c r="A197" s="6" t="s">
        <v>288</v>
      </c>
      <c r="B197" s="7" t="s">
        <v>64</v>
      </c>
      <c r="C197" s="8" t="s">
        <v>234</v>
      </c>
      <c r="D197" s="12"/>
      <c r="E197" s="12"/>
      <c r="F197" s="12"/>
      <c r="G197" s="14" t="e">
        <f t="shared" si="12"/>
        <v>#DIV/0!</v>
      </c>
    </row>
    <row r="198" spans="1:7" ht="15">
      <c r="A198" s="6" t="s">
        <v>290</v>
      </c>
      <c r="B198" s="7" t="s">
        <v>64</v>
      </c>
      <c r="C198" s="8" t="s">
        <v>235</v>
      </c>
      <c r="D198" s="12"/>
      <c r="E198" s="12"/>
      <c r="F198" s="12"/>
      <c r="G198" s="14" t="e">
        <f t="shared" si="12"/>
        <v>#DIV/0!</v>
      </c>
    </row>
    <row r="199" spans="1:7" ht="15">
      <c r="A199" s="6" t="s">
        <v>291</v>
      </c>
      <c r="B199" s="7" t="s">
        <v>64</v>
      </c>
      <c r="C199" s="8" t="s">
        <v>236</v>
      </c>
      <c r="D199" s="12"/>
      <c r="E199" s="12"/>
      <c r="F199" s="12"/>
      <c r="G199" s="14" t="e">
        <f t="shared" si="12"/>
        <v>#DIV/0!</v>
      </c>
    </row>
    <row r="200" spans="1:7" ht="15">
      <c r="A200" s="6" t="s">
        <v>281</v>
      </c>
      <c r="B200" s="7" t="s">
        <v>64</v>
      </c>
      <c r="C200" s="8" t="s">
        <v>237</v>
      </c>
      <c r="D200" s="12"/>
      <c r="E200" s="12"/>
      <c r="F200" s="12"/>
      <c r="G200" s="14" t="e">
        <f t="shared" si="12"/>
        <v>#DIV/0!</v>
      </c>
    </row>
    <row r="201" spans="1:7" ht="15">
      <c r="A201" s="6" t="s">
        <v>282</v>
      </c>
      <c r="B201" s="7" t="s">
        <v>64</v>
      </c>
      <c r="C201" s="8" t="s">
        <v>238</v>
      </c>
      <c r="D201" s="22">
        <v>100000</v>
      </c>
      <c r="E201" s="12">
        <v>51690.39</v>
      </c>
      <c r="F201" s="12"/>
      <c r="G201" s="14">
        <f t="shared" si="12"/>
        <v>51.690389999999994</v>
      </c>
    </row>
    <row r="202" spans="1:7" ht="15">
      <c r="A202" s="6" t="s">
        <v>283</v>
      </c>
      <c r="B202" s="7" t="s">
        <v>64</v>
      </c>
      <c r="C202" s="8" t="s">
        <v>239</v>
      </c>
      <c r="D202" s="12"/>
      <c r="E202" s="12"/>
      <c r="F202" s="12"/>
      <c r="G202" s="14" t="e">
        <f t="shared" si="12"/>
        <v>#DIV/0!</v>
      </c>
    </row>
    <row r="203" spans="1:7" ht="15">
      <c r="A203" s="6" t="s">
        <v>280</v>
      </c>
      <c r="B203" s="7" t="s">
        <v>64</v>
      </c>
      <c r="C203" s="8" t="s">
        <v>240</v>
      </c>
      <c r="D203" s="12"/>
      <c r="E203" s="12"/>
      <c r="F203" s="12"/>
      <c r="G203" s="14" t="e">
        <f t="shared" si="12"/>
        <v>#DIV/0!</v>
      </c>
    </row>
    <row r="204" spans="1:7" ht="15">
      <c r="A204" s="6" t="s">
        <v>306</v>
      </c>
      <c r="B204" s="7" t="s">
        <v>64</v>
      </c>
      <c r="C204" s="8" t="s">
        <v>241</v>
      </c>
      <c r="D204" s="12"/>
      <c r="E204" s="12"/>
      <c r="F204" s="12"/>
      <c r="G204" s="14" t="e">
        <f t="shared" si="12"/>
        <v>#DIV/0!</v>
      </c>
    </row>
    <row r="205" spans="1:7" ht="15">
      <c r="A205" s="6" t="s">
        <v>292</v>
      </c>
      <c r="B205" s="7" t="s">
        <v>64</v>
      </c>
      <c r="C205" s="8" t="s">
        <v>242</v>
      </c>
      <c r="D205" s="12"/>
      <c r="E205" s="12"/>
      <c r="F205" s="12"/>
      <c r="G205" s="14" t="e">
        <f t="shared" si="12"/>
        <v>#DIV/0!</v>
      </c>
    </row>
    <row r="206" spans="1:7" ht="15">
      <c r="A206" s="6" t="s">
        <v>284</v>
      </c>
      <c r="B206" s="7" t="s">
        <v>64</v>
      </c>
      <c r="C206" s="8" t="s">
        <v>243</v>
      </c>
      <c r="D206" s="12"/>
      <c r="E206" s="12"/>
      <c r="F206" s="12"/>
      <c r="G206" s="14" t="e">
        <f t="shared" si="12"/>
        <v>#DIV/0!</v>
      </c>
    </row>
    <row r="207" spans="1:7" ht="30">
      <c r="A207" s="6" t="s">
        <v>298</v>
      </c>
      <c r="B207" s="7" t="s">
        <v>64</v>
      </c>
      <c r="C207" s="8" t="s">
        <v>244</v>
      </c>
      <c r="D207" s="12"/>
      <c r="E207" s="12"/>
      <c r="F207" s="12"/>
      <c r="G207" s="14" t="e">
        <f t="shared" si="12"/>
        <v>#DIV/0!</v>
      </c>
    </row>
    <row r="208" spans="1:7" ht="15">
      <c r="A208" s="6" t="s">
        <v>285</v>
      </c>
      <c r="B208" s="7" t="s">
        <v>64</v>
      </c>
      <c r="C208" s="8" t="s">
        <v>245</v>
      </c>
      <c r="D208" s="12"/>
      <c r="E208" s="12"/>
      <c r="F208" s="12"/>
      <c r="G208" s="14" t="e">
        <f t="shared" si="12"/>
        <v>#DIV/0!</v>
      </c>
    </row>
    <row r="209" spans="1:7" ht="15">
      <c r="A209" s="6" t="s">
        <v>286</v>
      </c>
      <c r="B209" s="7" t="s">
        <v>64</v>
      </c>
      <c r="C209" s="8" t="s">
        <v>246</v>
      </c>
      <c r="D209" s="12">
        <v>38000.96</v>
      </c>
      <c r="E209" s="12">
        <v>20000</v>
      </c>
      <c r="F209" s="12"/>
      <c r="G209" s="14">
        <f t="shared" si="12"/>
        <v>52.63024934106928</v>
      </c>
    </row>
    <row r="210" spans="1:7" s="9" customFormat="1" ht="15.75">
      <c r="A210" s="3" t="s">
        <v>120</v>
      </c>
      <c r="B210" s="4" t="s">
        <v>64</v>
      </c>
      <c r="C210" s="5" t="s">
        <v>247</v>
      </c>
      <c r="D210" s="11"/>
      <c r="E210" s="11"/>
      <c r="F210" s="11"/>
      <c r="G210" s="14" t="e">
        <f t="shared" si="12"/>
        <v>#DIV/0!</v>
      </c>
    </row>
    <row r="211" spans="1:7" ht="15">
      <c r="A211" s="6"/>
      <c r="B211" s="7" t="s">
        <v>64</v>
      </c>
      <c r="C211" s="8" t="s">
        <v>248</v>
      </c>
      <c r="D211" s="12"/>
      <c r="E211" s="12"/>
      <c r="F211" s="12"/>
      <c r="G211" s="14" t="e">
        <f t="shared" si="12"/>
        <v>#DIV/0!</v>
      </c>
    </row>
    <row r="212" spans="1:7" ht="15">
      <c r="A212" s="6"/>
      <c r="B212" s="7" t="s">
        <v>64</v>
      </c>
      <c r="C212" s="8" t="s">
        <v>249</v>
      </c>
      <c r="D212" s="12"/>
      <c r="E212" s="12"/>
      <c r="F212" s="12"/>
      <c r="G212" s="14" t="e">
        <f t="shared" si="12"/>
        <v>#DIV/0!</v>
      </c>
    </row>
    <row r="213" spans="1:7" ht="15">
      <c r="A213" s="6" t="s">
        <v>308</v>
      </c>
      <c r="B213" s="7" t="s">
        <v>64</v>
      </c>
      <c r="C213" s="8" t="s">
        <v>250</v>
      </c>
      <c r="D213" s="12"/>
      <c r="E213" s="12"/>
      <c r="F213" s="12"/>
      <c r="G213" s="14" t="e">
        <f t="shared" si="12"/>
        <v>#DIV/0!</v>
      </c>
    </row>
    <row r="214" spans="1:7" s="9" customFormat="1" ht="15.75">
      <c r="A214" s="3" t="s">
        <v>251</v>
      </c>
      <c r="B214" s="4" t="s">
        <v>64</v>
      </c>
      <c r="C214" s="5" t="s">
        <v>252</v>
      </c>
      <c r="D214" s="11"/>
      <c r="E214" s="11"/>
      <c r="F214" s="11"/>
      <c r="G214" s="14" t="e">
        <f t="shared" si="12"/>
        <v>#DIV/0!</v>
      </c>
    </row>
    <row r="215" spans="1:7" ht="15">
      <c r="A215" s="6"/>
      <c r="B215" s="7" t="s">
        <v>64</v>
      </c>
      <c r="C215" s="8" t="s">
        <v>253</v>
      </c>
      <c r="D215" s="12"/>
      <c r="E215" s="12"/>
      <c r="F215" s="12"/>
      <c r="G215" s="14" t="e">
        <f t="shared" si="12"/>
        <v>#DIV/0!</v>
      </c>
    </row>
    <row r="216" spans="1:7" ht="15">
      <c r="A216" s="6"/>
      <c r="B216" s="7" t="s">
        <v>64</v>
      </c>
      <c r="C216" s="8" t="s">
        <v>254</v>
      </c>
      <c r="D216" s="12"/>
      <c r="E216" s="12"/>
      <c r="F216" s="12"/>
      <c r="G216" s="14" t="e">
        <f t="shared" si="12"/>
        <v>#DIV/0!</v>
      </c>
    </row>
    <row r="217" spans="1:7" ht="27.75" customHeight="1">
      <c r="A217" s="6" t="s">
        <v>309</v>
      </c>
      <c r="B217" s="7" t="s">
        <v>64</v>
      </c>
      <c r="C217" s="8" t="s">
        <v>255</v>
      </c>
      <c r="D217" s="12"/>
      <c r="E217" s="12"/>
      <c r="F217" s="12"/>
      <c r="G217" s="14" t="e">
        <f t="shared" si="12"/>
        <v>#DIV/0!</v>
      </c>
    </row>
    <row r="218" spans="1:7" s="9" customFormat="1" ht="15.75">
      <c r="A218" s="3" t="s">
        <v>107</v>
      </c>
      <c r="B218" s="4" t="s">
        <v>64</v>
      </c>
      <c r="C218" s="5" t="s">
        <v>256</v>
      </c>
      <c r="D218" s="11"/>
      <c r="E218" s="11"/>
      <c r="F218" s="11"/>
      <c r="G218" s="14" t="e">
        <f t="shared" si="12"/>
        <v>#DIV/0!</v>
      </c>
    </row>
    <row r="219" spans="1:7" ht="30">
      <c r="A219" s="6" t="s">
        <v>91</v>
      </c>
      <c r="B219" s="7" t="s">
        <v>64</v>
      </c>
      <c r="C219" s="8" t="s">
        <v>257</v>
      </c>
      <c r="D219" s="12"/>
      <c r="E219" s="12"/>
      <c r="F219" s="12"/>
      <c r="G219" s="14" t="e">
        <f t="shared" si="12"/>
        <v>#DIV/0!</v>
      </c>
    </row>
    <row r="220" spans="1:7" ht="15">
      <c r="A220" s="6"/>
      <c r="B220" s="7" t="s">
        <v>64</v>
      </c>
      <c r="C220" s="8" t="s">
        <v>258</v>
      </c>
      <c r="D220" s="12"/>
      <c r="E220" s="12"/>
      <c r="F220" s="12"/>
      <c r="G220" s="14" t="e">
        <f t="shared" si="12"/>
        <v>#DIV/0!</v>
      </c>
    </row>
    <row r="221" spans="1:7" ht="15">
      <c r="A221" s="6" t="s">
        <v>280</v>
      </c>
      <c r="B221" s="7" t="s">
        <v>64</v>
      </c>
      <c r="C221" s="8" t="s">
        <v>259</v>
      </c>
      <c r="D221" s="12"/>
      <c r="E221" s="12"/>
      <c r="F221" s="12"/>
      <c r="G221" s="14" t="e">
        <f t="shared" si="12"/>
        <v>#DIV/0!</v>
      </c>
    </row>
    <row r="222" spans="1:7" s="9" customFormat="1" ht="15.75">
      <c r="A222" s="3" t="s">
        <v>96</v>
      </c>
      <c r="B222" s="4" t="s">
        <v>64</v>
      </c>
      <c r="C222" s="5" t="s">
        <v>260</v>
      </c>
      <c r="D222" s="11"/>
      <c r="E222" s="11"/>
      <c r="F222" s="11"/>
      <c r="G222" s="14" t="e">
        <f t="shared" si="12"/>
        <v>#DIV/0!</v>
      </c>
    </row>
    <row r="223" spans="1:7" ht="30">
      <c r="A223" s="6" t="s">
        <v>91</v>
      </c>
      <c r="B223" s="7" t="s">
        <v>64</v>
      </c>
      <c r="C223" s="8" t="s">
        <v>261</v>
      </c>
      <c r="D223" s="12"/>
      <c r="E223" s="12"/>
      <c r="F223" s="12"/>
      <c r="G223" s="14" t="e">
        <f t="shared" si="12"/>
        <v>#DIV/0!</v>
      </c>
    </row>
    <row r="224" spans="1:7" ht="15">
      <c r="A224" s="6"/>
      <c r="B224" s="7" t="s">
        <v>64</v>
      </c>
      <c r="C224" s="8" t="s">
        <v>262</v>
      </c>
      <c r="D224" s="12"/>
      <c r="E224" s="12"/>
      <c r="F224" s="12"/>
      <c r="G224" s="14" t="e">
        <f t="shared" si="12"/>
        <v>#DIV/0!</v>
      </c>
    </row>
    <row r="225" spans="1:7" ht="15">
      <c r="A225" s="6" t="s">
        <v>280</v>
      </c>
      <c r="B225" s="7" t="s">
        <v>64</v>
      </c>
      <c r="C225" s="8" t="s">
        <v>263</v>
      </c>
      <c r="D225" s="12"/>
      <c r="E225" s="12"/>
      <c r="F225" s="12"/>
      <c r="G225" s="14" t="e">
        <f t="shared" si="12"/>
        <v>#DIV/0!</v>
      </c>
    </row>
    <row r="226" spans="1:7" ht="15">
      <c r="A226" s="6" t="s">
        <v>284</v>
      </c>
      <c r="B226" s="7" t="s">
        <v>64</v>
      </c>
      <c r="C226" s="8" t="s">
        <v>264</v>
      </c>
      <c r="D226" s="12"/>
      <c r="E226" s="12"/>
      <c r="F226" s="12"/>
      <c r="G226" s="14" t="e">
        <f t="shared" si="12"/>
        <v>#DIV/0!</v>
      </c>
    </row>
    <row r="227" spans="1:7" ht="15">
      <c r="A227" s="6" t="s">
        <v>287</v>
      </c>
      <c r="B227" s="7" t="s">
        <v>64</v>
      </c>
      <c r="C227" s="8" t="s">
        <v>265</v>
      </c>
      <c r="D227" s="12"/>
      <c r="E227" s="12"/>
      <c r="F227" s="12"/>
      <c r="G227" s="14" t="e">
        <f t="shared" si="12"/>
        <v>#DIV/0!</v>
      </c>
    </row>
    <row r="228" spans="1:7" ht="15">
      <c r="A228" s="6" t="s">
        <v>287</v>
      </c>
      <c r="B228" s="7" t="s">
        <v>64</v>
      </c>
      <c r="C228" s="8" t="s">
        <v>266</v>
      </c>
      <c r="D228" s="12"/>
      <c r="E228" s="12"/>
      <c r="F228" s="12"/>
      <c r="G228" s="14" t="e">
        <f t="shared" si="12"/>
        <v>#DIV/0!</v>
      </c>
    </row>
    <row r="229" spans="1:7" ht="15">
      <c r="A229" s="6" t="s">
        <v>285</v>
      </c>
      <c r="B229" s="7" t="s">
        <v>64</v>
      </c>
      <c r="C229" s="8" t="s">
        <v>267</v>
      </c>
      <c r="D229" s="12"/>
      <c r="E229" s="12"/>
      <c r="F229" s="12"/>
      <c r="G229" s="14" t="e">
        <f t="shared" si="12"/>
        <v>#DIV/0!</v>
      </c>
    </row>
    <row r="230" spans="1:7" s="9" customFormat="1" ht="15.75">
      <c r="A230" s="3" t="s">
        <v>120</v>
      </c>
      <c r="B230" s="4" t="s">
        <v>64</v>
      </c>
      <c r="C230" s="5" t="s">
        <v>268</v>
      </c>
      <c r="D230" s="11"/>
      <c r="E230" s="11"/>
      <c r="F230" s="11"/>
      <c r="G230" s="14" t="e">
        <f t="shared" si="12"/>
        <v>#DIV/0!</v>
      </c>
    </row>
    <row r="231" spans="1:7" ht="30">
      <c r="A231" s="6" t="s">
        <v>91</v>
      </c>
      <c r="B231" s="7" t="s">
        <v>64</v>
      </c>
      <c r="C231" s="8" t="s">
        <v>269</v>
      </c>
      <c r="D231" s="12"/>
      <c r="E231" s="12"/>
      <c r="F231" s="12"/>
      <c r="G231" s="14" t="e">
        <f t="shared" si="12"/>
        <v>#DIV/0!</v>
      </c>
    </row>
    <row r="232" spans="1:7" ht="15">
      <c r="A232" s="6"/>
      <c r="B232" s="7" t="s">
        <v>64</v>
      </c>
      <c r="C232" s="8" t="s">
        <v>270</v>
      </c>
      <c r="D232" s="12"/>
      <c r="E232" s="12"/>
      <c r="F232" s="12"/>
      <c r="G232" s="14" t="e">
        <f t="shared" si="12"/>
        <v>#DIV/0!</v>
      </c>
    </row>
    <row r="233" spans="1:7" ht="15">
      <c r="A233" s="7" t="s">
        <v>64</v>
      </c>
      <c r="B233" s="7" t="s">
        <v>64</v>
      </c>
      <c r="C233" s="8" t="s">
        <v>271</v>
      </c>
      <c r="D233" s="12"/>
      <c r="E233" s="12"/>
      <c r="F233" s="12"/>
      <c r="G233" s="14" t="e">
        <f t="shared" si="12"/>
        <v>#DIV/0!</v>
      </c>
    </row>
    <row r="234" spans="1:7" ht="15.75">
      <c r="A234" s="3" t="s">
        <v>272</v>
      </c>
      <c r="B234" s="4" t="s">
        <v>273</v>
      </c>
      <c r="C234" s="5" t="s">
        <v>64</v>
      </c>
      <c r="D234" s="11"/>
      <c r="E234" s="11"/>
      <c r="F234" s="11"/>
      <c r="G234" s="14" t="e">
        <f t="shared" si="12"/>
        <v>#DIV/0!</v>
      </c>
    </row>
    <row r="235" spans="1:7" ht="15.75">
      <c r="A235" s="3" t="s">
        <v>274</v>
      </c>
      <c r="B235" s="4" t="s">
        <v>275</v>
      </c>
      <c r="C235" s="5" t="s">
        <v>65</v>
      </c>
      <c r="D235" s="11"/>
      <c r="E235" s="11"/>
      <c r="F235" s="11"/>
      <c r="G235" s="14" t="e">
        <f t="shared" si="12"/>
        <v>#DIV/0!</v>
      </c>
    </row>
    <row r="236" spans="1:7" ht="15">
      <c r="A236" s="6" t="s">
        <v>278</v>
      </c>
      <c r="B236" s="7" t="s">
        <v>64</v>
      </c>
      <c r="C236" s="8" t="s">
        <v>276</v>
      </c>
      <c r="D236" s="12"/>
      <c r="E236" s="12">
        <v>84213.95</v>
      </c>
      <c r="F236" s="12"/>
      <c r="G236" s="14" t="e">
        <f t="shared" si="12"/>
        <v>#DIV/0!</v>
      </c>
    </row>
    <row r="237" spans="1:7" ht="15">
      <c r="A237" s="6"/>
      <c r="B237" s="7"/>
      <c r="C237" s="8"/>
      <c r="D237" s="12"/>
      <c r="E237" s="12"/>
      <c r="F237" s="12"/>
      <c r="G237" s="14" t="e">
        <f t="shared" si="12"/>
        <v>#DIV/0!</v>
      </c>
    </row>
    <row r="238" spans="1:7" ht="15">
      <c r="A238" s="6" t="s">
        <v>279</v>
      </c>
      <c r="B238" s="7" t="s">
        <v>64</v>
      </c>
      <c r="C238" s="8" t="s">
        <v>277</v>
      </c>
      <c r="D238" s="12"/>
      <c r="E238" s="12">
        <f>E236+E10-E62</f>
        <v>559265.1500000001</v>
      </c>
      <c r="F238" s="12"/>
      <c r="G238" s="14" t="e">
        <f t="shared" si="12"/>
        <v>#DIV/0!</v>
      </c>
    </row>
    <row r="241" spans="1:5" ht="15">
      <c r="A241" s="1" t="s">
        <v>487</v>
      </c>
      <c r="D241" s="1" t="s">
        <v>327</v>
      </c>
      <c r="E241" s="1">
        <v>47053.49</v>
      </c>
    </row>
    <row r="242" spans="4:5" ht="15">
      <c r="D242" s="1" t="s">
        <v>328</v>
      </c>
      <c r="E242" s="1">
        <v>150000</v>
      </c>
    </row>
    <row r="243" spans="1:5" ht="15">
      <c r="A243" s="1" t="s">
        <v>488</v>
      </c>
      <c r="D243" s="1" t="s">
        <v>326</v>
      </c>
      <c r="E243" s="1">
        <f>E238-E241-E242</f>
        <v>362211.66000000015</v>
      </c>
    </row>
  </sheetData>
  <mergeCells count="8">
    <mergeCell ref="A1:G1"/>
    <mergeCell ref="A2:G2"/>
    <mergeCell ref="A3:G3"/>
    <mergeCell ref="A4:G4"/>
    <mergeCell ref="A6:G6"/>
    <mergeCell ref="A7:G7"/>
    <mergeCell ref="A8:G8"/>
    <mergeCell ref="A5:I5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40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workbookViewId="0" topLeftCell="B1">
      <selection activeCell="G49" sqref="G49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33" t="s">
        <v>329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33" t="s">
        <v>330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33" t="s">
        <v>331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15"/>
      <c r="B4" s="10"/>
      <c r="C4" s="24" t="s">
        <v>491</v>
      </c>
      <c r="D4" s="24"/>
      <c r="E4" s="24"/>
      <c r="F4" s="10"/>
      <c r="G4" s="10"/>
      <c r="H4" s="10"/>
      <c r="I4" s="10"/>
    </row>
    <row r="5" spans="1:9" ht="15">
      <c r="A5" s="30" t="s">
        <v>332</v>
      </c>
      <c r="B5" s="26"/>
      <c r="C5" s="26"/>
      <c r="D5" s="26"/>
      <c r="E5" s="26"/>
      <c r="F5" s="26"/>
      <c r="G5" s="26"/>
      <c r="H5" s="26"/>
      <c r="I5" s="26"/>
    </row>
    <row r="6" spans="1:9" ht="84" customHeight="1">
      <c r="A6" s="2" t="s">
        <v>333</v>
      </c>
      <c r="B6" s="2" t="s">
        <v>334</v>
      </c>
      <c r="C6" s="2" t="s">
        <v>335</v>
      </c>
      <c r="D6" s="2" t="s">
        <v>336</v>
      </c>
      <c r="E6" s="2" t="s">
        <v>337</v>
      </c>
      <c r="F6" s="2" t="s">
        <v>338</v>
      </c>
      <c r="G6" s="2" t="s">
        <v>339</v>
      </c>
      <c r="H6" s="2" t="s">
        <v>340</v>
      </c>
      <c r="I6" s="2" t="s">
        <v>341</v>
      </c>
    </row>
    <row r="7" spans="1:9" ht="15.75">
      <c r="A7" s="16" t="s">
        <v>342</v>
      </c>
      <c r="B7" s="17" t="s">
        <v>64</v>
      </c>
      <c r="C7" s="18" t="s">
        <v>64</v>
      </c>
      <c r="D7" s="11" t="s">
        <v>343</v>
      </c>
      <c r="E7" s="11" t="s">
        <v>343</v>
      </c>
      <c r="F7" s="11" t="s">
        <v>343</v>
      </c>
      <c r="G7" s="11" t="s">
        <v>343</v>
      </c>
      <c r="H7" s="11" t="s">
        <v>343</v>
      </c>
      <c r="I7" s="11" t="s">
        <v>343</v>
      </c>
    </row>
    <row r="8" spans="1:9" ht="15.75">
      <c r="A8" s="16" t="s">
        <v>344</v>
      </c>
      <c r="B8" s="17" t="s">
        <v>64</v>
      </c>
      <c r="C8" s="18" t="s">
        <v>64</v>
      </c>
      <c r="D8" s="11" t="s">
        <v>343</v>
      </c>
      <c r="E8" s="11" t="s">
        <v>343</v>
      </c>
      <c r="F8" s="11" t="s">
        <v>343</v>
      </c>
      <c r="G8" s="11" t="s">
        <v>343</v>
      </c>
      <c r="H8" s="11" t="s">
        <v>343</v>
      </c>
      <c r="I8" s="11" t="s">
        <v>343</v>
      </c>
    </row>
    <row r="9" spans="1:9" ht="15.75">
      <c r="A9" s="16" t="s">
        <v>86</v>
      </c>
      <c r="B9" s="17" t="s">
        <v>64</v>
      </c>
      <c r="C9" s="18" t="s">
        <v>64</v>
      </c>
      <c r="D9" s="11">
        <f>'01.08.2016'!D62</f>
        <v>2899066.96</v>
      </c>
      <c r="E9" s="11">
        <f>D9-F9</f>
        <v>2714025.96</v>
      </c>
      <c r="F9" s="11">
        <f>'01.08.2016'!D95</f>
        <v>185041</v>
      </c>
      <c r="G9" s="11">
        <f>'01.08.2016'!E62</f>
        <v>1458794.45</v>
      </c>
      <c r="H9" s="11">
        <f>G9-I9</f>
        <v>1350276.94</v>
      </c>
      <c r="I9" s="11">
        <f>'01.08.2016'!E95</f>
        <v>108517.51</v>
      </c>
    </row>
    <row r="10" spans="1:9" ht="15.75">
      <c r="A10" s="16" t="s">
        <v>345</v>
      </c>
      <c r="B10" s="17" t="s">
        <v>346</v>
      </c>
      <c r="C10" s="18" t="s">
        <v>347</v>
      </c>
      <c r="D10" s="11">
        <f>'01.08.2016'!D167+'01.08.2016'!D63</f>
        <v>224158</v>
      </c>
      <c r="E10" s="11">
        <f>D10</f>
        <v>224158</v>
      </c>
      <c r="F10" s="11">
        <v>0</v>
      </c>
      <c r="G10" s="11">
        <f>'01.08.2016'!E63+'01.08.2016'!E167</f>
        <v>105000</v>
      </c>
      <c r="H10" s="11">
        <f>G10</f>
        <v>105000</v>
      </c>
      <c r="I10" s="11">
        <v>0</v>
      </c>
    </row>
    <row r="11" spans="1:9" ht="31.5">
      <c r="A11" s="16" t="s">
        <v>348</v>
      </c>
      <c r="B11" s="17" t="s">
        <v>349</v>
      </c>
      <c r="C11" s="18" t="s">
        <v>350</v>
      </c>
      <c r="D11" s="11"/>
      <c r="E11" s="11"/>
      <c r="F11" s="11"/>
      <c r="G11" s="11"/>
      <c r="H11" s="11"/>
      <c r="I11" s="11"/>
    </row>
    <row r="12" spans="1:9" ht="31.5">
      <c r="A12" s="16" t="s">
        <v>351</v>
      </c>
      <c r="B12" s="17" t="s">
        <v>352</v>
      </c>
      <c r="C12" s="18" t="s">
        <v>353</v>
      </c>
      <c r="D12" s="11" t="s">
        <v>343</v>
      </c>
      <c r="E12" s="11" t="str">
        <f aca="true" t="shared" si="0" ref="E12:E20">D12</f>
        <v> </v>
      </c>
      <c r="F12" s="11" t="s">
        <v>343</v>
      </c>
      <c r="G12" s="11"/>
      <c r="H12" s="11"/>
      <c r="I12" s="11" t="s">
        <v>343</v>
      </c>
    </row>
    <row r="13" spans="1:9" ht="15.75">
      <c r="A13" s="16" t="s">
        <v>354</v>
      </c>
      <c r="B13" s="16" t="s">
        <v>355</v>
      </c>
      <c r="C13" s="18" t="s">
        <v>356</v>
      </c>
      <c r="D13" s="11" t="s">
        <v>343</v>
      </c>
      <c r="E13" s="11" t="str">
        <f t="shared" si="0"/>
        <v> </v>
      </c>
      <c r="F13" s="11" t="s">
        <v>343</v>
      </c>
      <c r="G13" s="11"/>
      <c r="H13" s="11"/>
      <c r="I13" s="11" t="s">
        <v>343</v>
      </c>
    </row>
    <row r="14" spans="1:9" ht="31.5">
      <c r="A14" s="16" t="s">
        <v>357</v>
      </c>
      <c r="B14" s="17" t="s">
        <v>358</v>
      </c>
      <c r="C14" s="18" t="s">
        <v>359</v>
      </c>
      <c r="D14" s="11" t="s">
        <v>343</v>
      </c>
      <c r="E14" s="11" t="str">
        <f t="shared" si="0"/>
        <v> </v>
      </c>
      <c r="F14" s="11" t="s">
        <v>343</v>
      </c>
      <c r="G14" s="11"/>
      <c r="H14" s="11"/>
      <c r="I14" s="11" t="s">
        <v>343</v>
      </c>
    </row>
    <row r="15" spans="1:9" ht="15.75">
      <c r="A15" s="16" t="s">
        <v>360</v>
      </c>
      <c r="B15" s="16" t="s">
        <v>361</v>
      </c>
      <c r="C15" s="18" t="s">
        <v>362</v>
      </c>
      <c r="D15" s="11" t="s">
        <v>343</v>
      </c>
      <c r="E15" s="11" t="str">
        <f t="shared" si="0"/>
        <v> </v>
      </c>
      <c r="F15" s="11" t="s">
        <v>343</v>
      </c>
      <c r="G15" s="11"/>
      <c r="H15" s="11"/>
      <c r="I15" s="11" t="s">
        <v>343</v>
      </c>
    </row>
    <row r="16" spans="1:9" ht="31.5">
      <c r="A16" s="16" t="s">
        <v>363</v>
      </c>
      <c r="B16" s="17" t="s">
        <v>364</v>
      </c>
      <c r="C16" s="18" t="s">
        <v>365</v>
      </c>
      <c r="D16" s="11" t="s">
        <v>343</v>
      </c>
      <c r="E16" s="11" t="str">
        <f t="shared" si="0"/>
        <v> </v>
      </c>
      <c r="F16" s="11" t="s">
        <v>343</v>
      </c>
      <c r="G16" s="11"/>
      <c r="H16" s="11"/>
      <c r="I16" s="11" t="s">
        <v>343</v>
      </c>
    </row>
    <row r="17" spans="1:9" ht="15.75">
      <c r="A17" s="16" t="s">
        <v>354</v>
      </c>
      <c r="B17" s="16" t="s">
        <v>366</v>
      </c>
      <c r="C17" s="18" t="s">
        <v>367</v>
      </c>
      <c r="D17" s="11" t="s">
        <v>343</v>
      </c>
      <c r="E17" s="11" t="str">
        <f t="shared" si="0"/>
        <v> </v>
      </c>
      <c r="F17" s="11" t="s">
        <v>343</v>
      </c>
      <c r="G17" s="11"/>
      <c r="H17" s="11"/>
      <c r="I17" s="11" t="s">
        <v>343</v>
      </c>
    </row>
    <row r="18" spans="1:9" ht="31.5">
      <c r="A18" s="16" t="s">
        <v>368</v>
      </c>
      <c r="B18" s="17" t="s">
        <v>369</v>
      </c>
      <c r="C18" s="18" t="s">
        <v>370</v>
      </c>
      <c r="D18" s="11">
        <f>'01.08.2016'!D63+'01.08.2016'!D171</f>
        <v>209158</v>
      </c>
      <c r="E18" s="11">
        <f t="shared" si="0"/>
        <v>209158</v>
      </c>
      <c r="F18" s="11" t="s">
        <v>343</v>
      </c>
      <c r="G18" s="11">
        <f>'01.08.2016'!E63</f>
        <v>90000</v>
      </c>
      <c r="H18" s="11">
        <f>G18</f>
        <v>90000</v>
      </c>
      <c r="I18" s="11" t="s">
        <v>343</v>
      </c>
    </row>
    <row r="19" spans="1:9" ht="15.75">
      <c r="A19" s="16" t="s">
        <v>360</v>
      </c>
      <c r="B19" s="16" t="s">
        <v>371</v>
      </c>
      <c r="C19" s="18" t="s">
        <v>372</v>
      </c>
      <c r="D19" s="11" t="s">
        <v>343</v>
      </c>
      <c r="E19" s="11" t="str">
        <f t="shared" si="0"/>
        <v> </v>
      </c>
      <c r="F19" s="11" t="s">
        <v>343</v>
      </c>
      <c r="G19" s="11"/>
      <c r="H19" s="11">
        <f>G19</f>
        <v>0</v>
      </c>
      <c r="I19" s="11" t="s">
        <v>343</v>
      </c>
    </row>
    <row r="20" spans="1:9" ht="31.5">
      <c r="A20" s="16" t="s">
        <v>373</v>
      </c>
      <c r="B20" s="17" t="s">
        <v>374</v>
      </c>
      <c r="C20" s="18" t="s">
        <v>375</v>
      </c>
      <c r="D20" s="11">
        <f>'01.08.2016'!D170</f>
        <v>15000</v>
      </c>
      <c r="E20" s="11">
        <f t="shared" si="0"/>
        <v>15000</v>
      </c>
      <c r="F20" s="11">
        <f>F10</f>
        <v>0</v>
      </c>
      <c r="G20" s="11">
        <f>'01.08.2016'!E167</f>
        <v>15000</v>
      </c>
      <c r="H20" s="11">
        <f>G20</f>
        <v>15000</v>
      </c>
      <c r="I20" s="11"/>
    </row>
    <row r="21" spans="1:9" ht="15.75">
      <c r="A21" s="16" t="s">
        <v>360</v>
      </c>
      <c r="B21" s="16" t="s">
        <v>376</v>
      </c>
      <c r="C21" s="18" t="s">
        <v>377</v>
      </c>
      <c r="D21" s="11"/>
      <c r="E21" s="11"/>
      <c r="F21" s="11"/>
      <c r="G21" s="11"/>
      <c r="H21" s="11"/>
      <c r="I21" s="11"/>
    </row>
    <row r="22" spans="1:9" ht="47.25">
      <c r="A22" s="16" t="s">
        <v>378</v>
      </c>
      <c r="B22" s="17" t="s">
        <v>379</v>
      </c>
      <c r="C22" s="18" t="s">
        <v>380</v>
      </c>
      <c r="D22" s="11" t="s">
        <v>343</v>
      </c>
      <c r="E22" s="11" t="s">
        <v>343</v>
      </c>
      <c r="F22" s="11" t="s">
        <v>343</v>
      </c>
      <c r="G22" s="11" t="s">
        <v>343</v>
      </c>
      <c r="H22" s="11" t="s">
        <v>343</v>
      </c>
      <c r="I22" s="11" t="s">
        <v>343</v>
      </c>
    </row>
    <row r="23" spans="1:9" ht="15.75">
      <c r="A23" s="16" t="s">
        <v>360</v>
      </c>
      <c r="B23" s="16" t="s">
        <v>381</v>
      </c>
      <c r="C23" s="18" t="s">
        <v>382</v>
      </c>
      <c r="D23" s="11" t="s">
        <v>343</v>
      </c>
      <c r="E23" s="11" t="s">
        <v>343</v>
      </c>
      <c r="F23" s="11" t="s">
        <v>343</v>
      </c>
      <c r="G23" s="11" t="s">
        <v>343</v>
      </c>
      <c r="H23" s="11" t="s">
        <v>343</v>
      </c>
      <c r="I23" s="11" t="s">
        <v>343</v>
      </c>
    </row>
    <row r="24" spans="1:9" ht="78.75">
      <c r="A24" s="16" t="s">
        <v>383</v>
      </c>
      <c r="B24" s="17" t="s">
        <v>384</v>
      </c>
      <c r="C24" s="18" t="s">
        <v>385</v>
      </c>
      <c r="D24" s="11" t="s">
        <v>343</v>
      </c>
      <c r="E24" s="11" t="s">
        <v>343</v>
      </c>
      <c r="F24" s="11" t="s">
        <v>343</v>
      </c>
      <c r="G24" s="11" t="s">
        <v>343</v>
      </c>
      <c r="H24" s="11" t="s">
        <v>343</v>
      </c>
      <c r="I24" s="11" t="s">
        <v>343</v>
      </c>
    </row>
    <row r="25" spans="1:9" ht="15.75">
      <c r="A25" s="16" t="s">
        <v>354</v>
      </c>
      <c r="B25" s="16" t="s">
        <v>386</v>
      </c>
      <c r="C25" s="18" t="s">
        <v>387</v>
      </c>
      <c r="D25" s="11" t="s">
        <v>343</v>
      </c>
      <c r="E25" s="11" t="s">
        <v>343</v>
      </c>
      <c r="F25" s="11" t="s">
        <v>343</v>
      </c>
      <c r="G25" s="11" t="s">
        <v>343</v>
      </c>
      <c r="H25" s="11" t="s">
        <v>343</v>
      </c>
      <c r="I25" s="11" t="s">
        <v>343</v>
      </c>
    </row>
    <row r="26" spans="1:9" ht="47.25">
      <c r="A26" s="16" t="s">
        <v>388</v>
      </c>
      <c r="B26" s="17" t="s">
        <v>389</v>
      </c>
      <c r="C26" s="18" t="s">
        <v>390</v>
      </c>
      <c r="D26" s="11" t="s">
        <v>343</v>
      </c>
      <c r="E26" s="11" t="s">
        <v>343</v>
      </c>
      <c r="F26" s="11" t="s">
        <v>343</v>
      </c>
      <c r="G26" s="11" t="s">
        <v>343</v>
      </c>
      <c r="H26" s="11" t="s">
        <v>343</v>
      </c>
      <c r="I26" s="11" t="s">
        <v>343</v>
      </c>
    </row>
    <row r="27" spans="1:9" ht="31.5">
      <c r="A27" s="16" t="s">
        <v>391</v>
      </c>
      <c r="B27" s="17" t="s">
        <v>392</v>
      </c>
      <c r="C27" s="18" t="s">
        <v>393</v>
      </c>
      <c r="D27" s="11" t="s">
        <v>343</v>
      </c>
      <c r="E27" s="11" t="s">
        <v>343</v>
      </c>
      <c r="F27" s="11" t="s">
        <v>343</v>
      </c>
      <c r="G27" s="11" t="s">
        <v>343</v>
      </c>
      <c r="H27" s="11" t="s">
        <v>343</v>
      </c>
      <c r="I27" s="11" t="s">
        <v>343</v>
      </c>
    </row>
    <row r="28" spans="1:9" ht="31.5">
      <c r="A28" s="16" t="s">
        <v>394</v>
      </c>
      <c r="B28" s="17" t="s">
        <v>395</v>
      </c>
      <c r="C28" s="18" t="s">
        <v>64</v>
      </c>
      <c r="D28" s="11" t="s">
        <v>343</v>
      </c>
      <c r="E28" s="11" t="s">
        <v>343</v>
      </c>
      <c r="F28" s="11" t="s">
        <v>343</v>
      </c>
      <c r="G28" s="11" t="s">
        <v>343</v>
      </c>
      <c r="H28" s="11" t="s">
        <v>343</v>
      </c>
      <c r="I28" s="11" t="s">
        <v>343</v>
      </c>
    </row>
    <row r="29" spans="1:9" ht="47.25">
      <c r="A29" s="16" t="s">
        <v>396</v>
      </c>
      <c r="B29" s="17" t="s">
        <v>397</v>
      </c>
      <c r="C29" s="18" t="s">
        <v>398</v>
      </c>
      <c r="D29" s="11" t="s">
        <v>343</v>
      </c>
      <c r="E29" s="11" t="s">
        <v>343</v>
      </c>
      <c r="F29" s="11" t="s">
        <v>343</v>
      </c>
      <c r="G29" s="11" t="s">
        <v>343</v>
      </c>
      <c r="H29" s="11" t="s">
        <v>343</v>
      </c>
      <c r="I29" s="11" t="s">
        <v>343</v>
      </c>
    </row>
    <row r="30" spans="1:9" ht="31.5">
      <c r="A30" s="16" t="s">
        <v>399</v>
      </c>
      <c r="B30" s="17" t="s">
        <v>400</v>
      </c>
      <c r="C30" s="18" t="s">
        <v>401</v>
      </c>
      <c r="D30" s="11" t="s">
        <v>343</v>
      </c>
      <c r="E30" s="11" t="s">
        <v>343</v>
      </c>
      <c r="F30" s="11" t="s">
        <v>343</v>
      </c>
      <c r="G30" s="11" t="s">
        <v>343</v>
      </c>
      <c r="H30" s="11" t="s">
        <v>343</v>
      </c>
      <c r="I30" s="11" t="s">
        <v>343</v>
      </c>
    </row>
    <row r="31" spans="1:9" ht="15.75">
      <c r="A31" s="16" t="s">
        <v>402</v>
      </c>
      <c r="B31" s="17" t="s">
        <v>403</v>
      </c>
      <c r="C31" s="18" t="s">
        <v>64</v>
      </c>
      <c r="D31" s="11" t="s">
        <v>343</v>
      </c>
      <c r="E31" s="11" t="s">
        <v>343</v>
      </c>
      <c r="F31" s="11" t="s">
        <v>343</v>
      </c>
      <c r="G31" s="11" t="s">
        <v>343</v>
      </c>
      <c r="H31" s="11" t="s">
        <v>343</v>
      </c>
      <c r="I31" s="11" t="s">
        <v>343</v>
      </c>
    </row>
    <row r="32" spans="1:9" ht="47.25">
      <c r="A32" s="16" t="s">
        <v>404</v>
      </c>
      <c r="B32" s="17" t="s">
        <v>405</v>
      </c>
      <c r="C32" s="18" t="s">
        <v>406</v>
      </c>
      <c r="D32" s="11" t="s">
        <v>343</v>
      </c>
      <c r="E32" s="11" t="s">
        <v>343</v>
      </c>
      <c r="F32" s="11" t="s">
        <v>343</v>
      </c>
      <c r="G32" s="11" t="s">
        <v>343</v>
      </c>
      <c r="H32" s="11" t="s">
        <v>343</v>
      </c>
      <c r="I32" s="11" t="s">
        <v>343</v>
      </c>
    </row>
    <row r="33" spans="1:9" ht="31.5">
      <c r="A33" s="16" t="s">
        <v>407</v>
      </c>
      <c r="B33" s="17" t="s">
        <v>408</v>
      </c>
      <c r="C33" s="18" t="s">
        <v>409</v>
      </c>
      <c r="D33" s="11" t="s">
        <v>343</v>
      </c>
      <c r="E33" s="11" t="s">
        <v>343</v>
      </c>
      <c r="F33" s="11" t="s">
        <v>343</v>
      </c>
      <c r="G33" s="11" t="s">
        <v>343</v>
      </c>
      <c r="H33" s="11" t="s">
        <v>343</v>
      </c>
      <c r="I33" s="11" t="s">
        <v>343</v>
      </c>
    </row>
    <row r="34" spans="1:9" ht="31.5">
      <c r="A34" s="16" t="s">
        <v>410</v>
      </c>
      <c r="B34" s="17" t="s">
        <v>411</v>
      </c>
      <c r="C34" s="18" t="s">
        <v>64</v>
      </c>
      <c r="D34" s="11">
        <f>'01.08.2016'!D126+'01.08.2016'!D127+'01.08.2016'!D131+'01.08.2016'!D133+'01.08.2016'!D98+'01.08.2016'!D102</f>
        <v>1346663</v>
      </c>
      <c r="E34" s="11">
        <f>'01.08.2016'!D126+'01.08.2016'!D127+'01.08.2016'!D131+'01.08.2016'!D133</f>
        <v>1177499</v>
      </c>
      <c r="F34" s="11">
        <f>'01.08.2016'!D98+'01.08.2016'!D102</f>
        <v>169164</v>
      </c>
      <c r="G34" s="11">
        <f>'01.08.2016'!E98+'01.08.2016'!E102+'01.08.2016'!E126+'01.08.2016'!E127+'01.08.2016'!E131+'01.08.2016'!E133</f>
        <v>862357.67</v>
      </c>
      <c r="H34" s="11">
        <f>'01.08.2016'!E126+'01.08.2016'!E127+'01.08.2016'!E131+'01.08.2016'!E133</f>
        <v>763310.16</v>
      </c>
      <c r="I34" s="11">
        <f>'01.08.2016'!E98+'01.08.2016'!E102</f>
        <v>99047.51</v>
      </c>
    </row>
    <row r="35" spans="1:9" ht="15.75">
      <c r="A35" s="16" t="s">
        <v>412</v>
      </c>
      <c r="B35" s="17" t="s">
        <v>413</v>
      </c>
      <c r="C35" s="18" t="s">
        <v>414</v>
      </c>
      <c r="D35" s="11">
        <f aca="true" t="shared" si="1" ref="D35:I35">D34</f>
        <v>1346663</v>
      </c>
      <c r="E35" s="11">
        <f t="shared" si="1"/>
        <v>1177499</v>
      </c>
      <c r="F35" s="11">
        <f t="shared" si="1"/>
        <v>169164</v>
      </c>
      <c r="G35" s="11">
        <f t="shared" si="1"/>
        <v>862357.67</v>
      </c>
      <c r="H35" s="11">
        <f t="shared" si="1"/>
        <v>763310.16</v>
      </c>
      <c r="I35" s="11">
        <f t="shared" si="1"/>
        <v>99047.51</v>
      </c>
    </row>
    <row r="36" spans="1:9" ht="31.5">
      <c r="A36" s="16" t="s">
        <v>415</v>
      </c>
      <c r="B36" s="17" t="s">
        <v>416</v>
      </c>
      <c r="C36" s="18" t="s">
        <v>417</v>
      </c>
      <c r="D36" s="11" t="s">
        <v>343</v>
      </c>
      <c r="E36" s="11" t="s">
        <v>343</v>
      </c>
      <c r="F36" s="11" t="s">
        <v>343</v>
      </c>
      <c r="G36" s="11" t="s">
        <v>343</v>
      </c>
      <c r="H36" s="11" t="s">
        <v>343</v>
      </c>
      <c r="I36" s="11" t="s">
        <v>343</v>
      </c>
    </row>
    <row r="37" spans="1:9" ht="31.5">
      <c r="A37" s="16" t="s">
        <v>418</v>
      </c>
      <c r="B37" s="17" t="s">
        <v>419</v>
      </c>
      <c r="C37" s="18" t="s">
        <v>64</v>
      </c>
      <c r="D37" s="11">
        <f>'01.08.2016'!D139</f>
        <v>39672</v>
      </c>
      <c r="E37" s="11">
        <f>D37</f>
        <v>39672</v>
      </c>
      <c r="F37" s="11">
        <v>0</v>
      </c>
      <c r="G37" s="11">
        <f>'01.08.2016'!E139</f>
        <v>0</v>
      </c>
      <c r="H37" s="11">
        <f>G37</f>
        <v>0</v>
      </c>
      <c r="I37" s="11">
        <v>0</v>
      </c>
    </row>
    <row r="38" spans="1:9" ht="15.75">
      <c r="A38" s="16" t="s">
        <v>420</v>
      </c>
      <c r="B38" s="17" t="s">
        <v>421</v>
      </c>
      <c r="C38" s="18" t="s">
        <v>422</v>
      </c>
      <c r="D38" s="11">
        <f aca="true" t="shared" si="2" ref="D38:I38">D37</f>
        <v>39672</v>
      </c>
      <c r="E38" s="11">
        <f t="shared" si="2"/>
        <v>39672</v>
      </c>
      <c r="F38" s="11">
        <f t="shared" si="2"/>
        <v>0</v>
      </c>
      <c r="G38" s="11">
        <f t="shared" si="2"/>
        <v>0</v>
      </c>
      <c r="H38" s="11">
        <f t="shared" si="2"/>
        <v>0</v>
      </c>
      <c r="I38" s="11">
        <f t="shared" si="2"/>
        <v>0</v>
      </c>
    </row>
    <row r="39" spans="1:9" ht="31.5">
      <c r="A39" s="16" t="s">
        <v>423</v>
      </c>
      <c r="B39" s="17" t="s">
        <v>424</v>
      </c>
      <c r="C39" s="18" t="s">
        <v>425</v>
      </c>
      <c r="D39" s="11" t="s">
        <v>343</v>
      </c>
      <c r="E39" s="11" t="s">
        <v>343</v>
      </c>
      <c r="F39" s="11" t="s">
        <v>343</v>
      </c>
      <c r="G39" s="11" t="s">
        <v>343</v>
      </c>
      <c r="H39" s="11" t="s">
        <v>343</v>
      </c>
      <c r="I39" s="11" t="s">
        <v>343</v>
      </c>
    </row>
    <row r="40" spans="1:9" ht="31.5">
      <c r="A40" s="16" t="s">
        <v>426</v>
      </c>
      <c r="B40" s="17" t="s">
        <v>427</v>
      </c>
      <c r="C40" s="18" t="s">
        <v>64</v>
      </c>
      <c r="D40" s="11" t="s">
        <v>343</v>
      </c>
      <c r="E40" s="11" t="s">
        <v>343</v>
      </c>
      <c r="F40" s="11" t="s">
        <v>343</v>
      </c>
      <c r="G40" s="11" t="s">
        <v>343</v>
      </c>
      <c r="H40" s="11" t="s">
        <v>343</v>
      </c>
      <c r="I40" s="11" t="s">
        <v>343</v>
      </c>
    </row>
    <row r="41" spans="1:9" ht="15.75">
      <c r="A41" s="16" t="s">
        <v>428</v>
      </c>
      <c r="B41" s="17" t="s">
        <v>429</v>
      </c>
      <c r="C41" s="18" t="s">
        <v>430</v>
      </c>
      <c r="D41" s="11" t="s">
        <v>343</v>
      </c>
      <c r="E41" s="11" t="s">
        <v>343</v>
      </c>
      <c r="F41" s="11" t="s">
        <v>343</v>
      </c>
      <c r="G41" s="11" t="s">
        <v>343</v>
      </c>
      <c r="H41" s="11" t="s">
        <v>343</v>
      </c>
      <c r="I41" s="11" t="s">
        <v>343</v>
      </c>
    </row>
    <row r="42" spans="1:9" ht="31.5">
      <c r="A42" s="16" t="s">
        <v>431</v>
      </c>
      <c r="B42" s="17" t="s">
        <v>432</v>
      </c>
      <c r="C42" s="18" t="s">
        <v>433</v>
      </c>
      <c r="D42" s="11" t="s">
        <v>343</v>
      </c>
      <c r="E42" s="11" t="s">
        <v>343</v>
      </c>
      <c r="F42" s="11" t="s">
        <v>343</v>
      </c>
      <c r="G42" s="11" t="s">
        <v>343</v>
      </c>
      <c r="H42" s="11" t="s">
        <v>343</v>
      </c>
      <c r="I42" s="11" t="s">
        <v>343</v>
      </c>
    </row>
    <row r="43" spans="1:9" ht="15.75">
      <c r="A43" s="16" t="s">
        <v>434</v>
      </c>
      <c r="B43" s="17" t="s">
        <v>64</v>
      </c>
      <c r="C43" s="18" t="s">
        <v>64</v>
      </c>
      <c r="D43" s="11" t="s">
        <v>343</v>
      </c>
      <c r="E43" s="11" t="s">
        <v>343</v>
      </c>
      <c r="F43" s="11" t="s">
        <v>343</v>
      </c>
      <c r="G43" s="11" t="s">
        <v>343</v>
      </c>
      <c r="H43" s="11" t="s">
        <v>343</v>
      </c>
      <c r="I43" s="11" t="s">
        <v>343</v>
      </c>
    </row>
    <row r="44" spans="1:9" ht="15.75">
      <c r="A44" s="16" t="s">
        <v>435</v>
      </c>
      <c r="B44" s="17" t="s">
        <v>436</v>
      </c>
      <c r="C44" s="18" t="s">
        <v>64</v>
      </c>
      <c r="D44" s="11" t="s">
        <v>343</v>
      </c>
      <c r="E44" s="11" t="s">
        <v>343</v>
      </c>
      <c r="F44" s="11" t="s">
        <v>343</v>
      </c>
      <c r="G44" s="11">
        <f>'01.08.2016'!E238</f>
        <v>559265.1500000001</v>
      </c>
      <c r="H44" s="11">
        <f>G44-I44</f>
        <v>512211.66000000015</v>
      </c>
      <c r="I44" s="11">
        <f>'01.08.2016'!E241</f>
        <v>47053.49</v>
      </c>
    </row>
    <row r="45" spans="1:9" ht="31.5">
      <c r="A45" s="16" t="s">
        <v>437</v>
      </c>
      <c r="B45" s="16" t="s">
        <v>438</v>
      </c>
      <c r="C45" s="18" t="s">
        <v>439</v>
      </c>
      <c r="D45" s="11" t="s">
        <v>343</v>
      </c>
      <c r="E45" s="11" t="s">
        <v>343</v>
      </c>
      <c r="F45" s="11" t="s">
        <v>343</v>
      </c>
      <c r="G45" s="11">
        <f>I45</f>
        <v>47053.49</v>
      </c>
      <c r="H45" s="11" t="s">
        <v>343</v>
      </c>
      <c r="I45" s="11">
        <f>I44</f>
        <v>47053.49</v>
      </c>
    </row>
    <row r="46" spans="1:9" ht="31.5">
      <c r="A46" s="16" t="s">
        <v>440</v>
      </c>
      <c r="B46" s="16" t="s">
        <v>441</v>
      </c>
      <c r="C46" s="18" t="s">
        <v>442</v>
      </c>
      <c r="D46" s="11" t="s">
        <v>343</v>
      </c>
      <c r="E46" s="11" t="s">
        <v>343</v>
      </c>
      <c r="F46" s="11" t="s">
        <v>343</v>
      </c>
      <c r="G46" s="11">
        <f>H46</f>
        <v>150000</v>
      </c>
      <c r="H46" s="11">
        <f>'01.08.2016'!E242</f>
        <v>150000</v>
      </c>
      <c r="I46" s="11" t="s">
        <v>343</v>
      </c>
    </row>
    <row r="47" spans="1:9" ht="15.75">
      <c r="A47" s="16" t="s">
        <v>443</v>
      </c>
      <c r="B47" s="16" t="s">
        <v>444</v>
      </c>
      <c r="C47" s="18" t="s">
        <v>445</v>
      </c>
      <c r="D47" s="11" t="s">
        <v>343</v>
      </c>
      <c r="E47" s="11" t="s">
        <v>343</v>
      </c>
      <c r="F47" s="11" t="s">
        <v>343</v>
      </c>
      <c r="G47" s="11">
        <f>H47</f>
        <v>362211.66000000015</v>
      </c>
      <c r="H47" s="11">
        <f>H44-H46</f>
        <v>362211.66000000015</v>
      </c>
      <c r="I47" s="11" t="s">
        <v>343</v>
      </c>
    </row>
    <row r="48" spans="1:9" ht="31.5">
      <c r="A48" s="16" t="s">
        <v>446</v>
      </c>
      <c r="B48" s="16" t="s">
        <v>447</v>
      </c>
      <c r="C48" s="18" t="s">
        <v>448</v>
      </c>
      <c r="D48" s="11" t="s">
        <v>343</v>
      </c>
      <c r="E48" s="11" t="s">
        <v>343</v>
      </c>
      <c r="F48" s="11" t="s">
        <v>343</v>
      </c>
      <c r="G48" s="11" t="s">
        <v>343</v>
      </c>
      <c r="H48" s="11" t="s">
        <v>343</v>
      </c>
      <c r="I48" s="11" t="s">
        <v>343</v>
      </c>
    </row>
    <row r="49" spans="1:9" ht="15.75">
      <c r="A49" s="16" t="s">
        <v>449</v>
      </c>
      <c r="B49" s="17" t="s">
        <v>450</v>
      </c>
      <c r="C49" s="18" t="s">
        <v>64</v>
      </c>
      <c r="D49" s="11" t="s">
        <v>343</v>
      </c>
      <c r="E49" s="11" t="s">
        <v>343</v>
      </c>
      <c r="F49" s="11" t="s">
        <v>343</v>
      </c>
      <c r="G49" s="11">
        <f>H49+I49</f>
        <v>68297.43</v>
      </c>
      <c r="H49" s="11">
        <f>H51+H53</f>
        <v>62781.49</v>
      </c>
      <c r="I49" s="11">
        <v>5515.94</v>
      </c>
    </row>
    <row r="50" spans="1:9" ht="15.75">
      <c r="A50" s="16" t="s">
        <v>451</v>
      </c>
      <c r="B50" s="17" t="s">
        <v>64</v>
      </c>
      <c r="C50" s="18" t="s">
        <v>64</v>
      </c>
      <c r="D50" s="11" t="s">
        <v>343</v>
      </c>
      <c r="E50" s="11" t="s">
        <v>343</v>
      </c>
      <c r="F50" s="11" t="s">
        <v>343</v>
      </c>
      <c r="G50" s="11" t="s">
        <v>343</v>
      </c>
      <c r="H50" s="11" t="s">
        <v>343</v>
      </c>
      <c r="I50" s="11" t="s">
        <v>343</v>
      </c>
    </row>
    <row r="51" spans="1:9" ht="16.5" customHeight="1">
      <c r="A51" s="16" t="s">
        <v>288</v>
      </c>
      <c r="B51" s="17" t="s">
        <v>452</v>
      </c>
      <c r="C51" s="18" t="s">
        <v>453</v>
      </c>
      <c r="D51" s="11" t="s">
        <v>343</v>
      </c>
      <c r="E51" s="11" t="s">
        <v>343</v>
      </c>
      <c r="F51" s="11" t="s">
        <v>343</v>
      </c>
      <c r="G51" s="11">
        <f>H51+I51</f>
        <v>48976.32</v>
      </c>
      <c r="H51" s="11">
        <v>44739.81</v>
      </c>
      <c r="I51" s="11">
        <v>4236.51</v>
      </c>
    </row>
    <row r="52" spans="1:9" ht="16.5" customHeight="1">
      <c r="A52" s="16" t="s">
        <v>454</v>
      </c>
      <c r="B52" s="16" t="s">
        <v>455</v>
      </c>
      <c r="C52" s="18" t="s">
        <v>456</v>
      </c>
      <c r="D52" s="11" t="s">
        <v>343</v>
      </c>
      <c r="E52" s="11" t="s">
        <v>343</v>
      </c>
      <c r="F52" s="11" t="s">
        <v>343</v>
      </c>
      <c r="G52" s="11" t="s">
        <v>343</v>
      </c>
      <c r="H52" s="11" t="s">
        <v>343</v>
      </c>
      <c r="I52" s="11" t="s">
        <v>343</v>
      </c>
    </row>
    <row r="53" spans="1:9" ht="16.5" customHeight="1">
      <c r="A53" s="16" t="s">
        <v>457</v>
      </c>
      <c r="B53" s="17" t="s">
        <v>458</v>
      </c>
      <c r="C53" s="18" t="s">
        <v>459</v>
      </c>
      <c r="D53" s="11" t="s">
        <v>343</v>
      </c>
      <c r="E53" s="11" t="s">
        <v>343</v>
      </c>
      <c r="F53" s="11" t="s">
        <v>343</v>
      </c>
      <c r="G53" s="11">
        <f>H53+I53</f>
        <v>19321.11</v>
      </c>
      <c r="H53" s="11">
        <v>18041.68</v>
      </c>
      <c r="I53" s="11">
        <v>1279.43</v>
      </c>
    </row>
    <row r="54" spans="1:9" ht="16.5" customHeight="1">
      <c r="A54" s="16" t="s">
        <v>460</v>
      </c>
      <c r="B54" s="17" t="s">
        <v>461</v>
      </c>
      <c r="C54" s="18" t="s">
        <v>462</v>
      </c>
      <c r="D54" s="11" t="s">
        <v>343</v>
      </c>
      <c r="E54" s="11" t="s">
        <v>343</v>
      </c>
      <c r="F54" s="11" t="s">
        <v>343</v>
      </c>
      <c r="G54" s="11" t="s">
        <v>343</v>
      </c>
      <c r="H54" s="11" t="s">
        <v>343</v>
      </c>
      <c r="I54" s="11" t="s">
        <v>343</v>
      </c>
    </row>
    <row r="55" spans="1:9" ht="16.5" customHeight="1">
      <c r="A55" s="16" t="s">
        <v>463</v>
      </c>
      <c r="B55" s="17" t="s">
        <v>464</v>
      </c>
      <c r="C55" s="18" t="s">
        <v>465</v>
      </c>
      <c r="D55" s="11" t="s">
        <v>343</v>
      </c>
      <c r="E55" s="11" t="s">
        <v>343</v>
      </c>
      <c r="F55" s="11" t="s">
        <v>343</v>
      </c>
      <c r="G55" s="11" t="s">
        <v>343</v>
      </c>
      <c r="H55" s="11" t="s">
        <v>343</v>
      </c>
      <c r="I55" s="11" t="s">
        <v>343</v>
      </c>
    </row>
    <row r="56" spans="1:9" ht="16.5" customHeight="1">
      <c r="A56" s="16" t="s">
        <v>466</v>
      </c>
      <c r="B56" s="17" t="s">
        <v>467</v>
      </c>
      <c r="C56" s="19" t="s">
        <v>468</v>
      </c>
      <c r="D56" s="11" t="s">
        <v>343</v>
      </c>
      <c r="E56" s="11" t="s">
        <v>343</v>
      </c>
      <c r="F56" s="11" t="s">
        <v>343</v>
      </c>
      <c r="G56" s="11" t="s">
        <v>343</v>
      </c>
      <c r="H56" s="11" t="s">
        <v>343</v>
      </c>
      <c r="I56" s="11" t="s">
        <v>343</v>
      </c>
    </row>
    <row r="57" spans="1:9" ht="16.5" customHeight="1">
      <c r="A57" s="16" t="s">
        <v>469</v>
      </c>
      <c r="B57" s="17" t="s">
        <v>470</v>
      </c>
      <c r="C57" s="18" t="s">
        <v>471</v>
      </c>
      <c r="D57" s="11"/>
      <c r="E57" s="11"/>
      <c r="F57" s="11"/>
      <c r="G57" s="11"/>
      <c r="H57" s="11"/>
      <c r="I57" s="11"/>
    </row>
    <row r="58" spans="1:9" ht="16.5" customHeight="1">
      <c r="A58" s="16" t="s">
        <v>472</v>
      </c>
      <c r="B58" s="17" t="s">
        <v>473</v>
      </c>
      <c r="C58" s="19" t="s">
        <v>474</v>
      </c>
      <c r="D58" s="11"/>
      <c r="E58" s="11"/>
      <c r="F58" s="11"/>
      <c r="G58" s="11"/>
      <c r="H58" s="11"/>
      <c r="I58" s="11"/>
    </row>
    <row r="59" spans="1:9" ht="16.5" customHeight="1">
      <c r="A59" s="16" t="s">
        <v>475</v>
      </c>
      <c r="B59" s="17" t="s">
        <v>476</v>
      </c>
      <c r="C59" s="19" t="s">
        <v>477</v>
      </c>
      <c r="D59" s="11"/>
      <c r="E59" s="11"/>
      <c r="F59" s="11"/>
      <c r="G59" s="11"/>
      <c r="H59" s="11"/>
      <c r="I59" s="11"/>
    </row>
    <row r="60" spans="1:9" ht="16.5" customHeight="1">
      <c r="A60" s="16" t="s">
        <v>478</v>
      </c>
      <c r="B60" s="17" t="s">
        <v>479</v>
      </c>
      <c r="C60" s="19" t="s">
        <v>480</v>
      </c>
      <c r="D60" s="11"/>
      <c r="E60" s="11"/>
      <c r="F60" s="11"/>
      <c r="G60" s="11"/>
      <c r="H60" s="11"/>
      <c r="I60" s="11"/>
    </row>
    <row r="61" spans="1:9" ht="15.75">
      <c r="A61" s="16" t="s">
        <v>481</v>
      </c>
      <c r="B61" s="17" t="s">
        <v>482</v>
      </c>
      <c r="C61" s="18" t="s">
        <v>483</v>
      </c>
      <c r="D61" s="11" t="s">
        <v>343</v>
      </c>
      <c r="E61" s="11" t="s">
        <v>343</v>
      </c>
      <c r="F61" s="11" t="s">
        <v>343</v>
      </c>
      <c r="G61" s="11" t="s">
        <v>343</v>
      </c>
      <c r="H61" s="11" t="s">
        <v>343</v>
      </c>
      <c r="I61" s="11" t="s">
        <v>343</v>
      </c>
    </row>
    <row r="62" spans="1:9" ht="15.75">
      <c r="A62" s="16" t="s">
        <v>451</v>
      </c>
      <c r="B62" s="17" t="s">
        <v>64</v>
      </c>
      <c r="C62" s="18" t="s">
        <v>64</v>
      </c>
      <c r="D62" s="11" t="s">
        <v>343</v>
      </c>
      <c r="E62" s="11" t="s">
        <v>343</v>
      </c>
      <c r="F62" s="11" t="s">
        <v>343</v>
      </c>
      <c r="G62" s="11" t="s">
        <v>343</v>
      </c>
      <c r="H62" s="11" t="s">
        <v>343</v>
      </c>
      <c r="I62" s="11" t="s">
        <v>343</v>
      </c>
    </row>
    <row r="63" spans="1:9" ht="15.75">
      <c r="A63" s="16" t="s">
        <v>484</v>
      </c>
      <c r="B63" s="17" t="s">
        <v>485</v>
      </c>
      <c r="C63" s="18" t="s">
        <v>486</v>
      </c>
      <c r="D63" s="11" t="s">
        <v>343</v>
      </c>
      <c r="E63" s="11" t="s">
        <v>343</v>
      </c>
      <c r="F63" s="11" t="s">
        <v>343</v>
      </c>
      <c r="G63" s="11" t="s">
        <v>343</v>
      </c>
      <c r="H63" s="11" t="s">
        <v>343</v>
      </c>
      <c r="I63" s="11" t="s">
        <v>343</v>
      </c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31" t="s">
        <v>487</v>
      </c>
      <c r="B66" s="31"/>
      <c r="C66" s="31"/>
      <c r="D66" s="31"/>
      <c r="E66" s="31"/>
      <c r="F66" s="31"/>
      <c r="G66" s="31"/>
      <c r="H66" s="31"/>
      <c r="I66" s="31"/>
    </row>
    <row r="67" spans="1:9" ht="15">
      <c r="A67" s="32" t="s">
        <v>64</v>
      </c>
      <c r="B67" s="32"/>
      <c r="C67" s="32"/>
      <c r="D67" s="32"/>
      <c r="E67" s="32"/>
      <c r="F67" s="32"/>
      <c r="G67" s="32"/>
      <c r="H67" s="32"/>
      <c r="I67" s="32"/>
    </row>
    <row r="68" spans="1:9" ht="15">
      <c r="A68" s="31" t="s">
        <v>488</v>
      </c>
      <c r="B68" s="31"/>
      <c r="C68" s="31"/>
      <c r="D68" s="31"/>
      <c r="E68" s="31"/>
      <c r="F68" s="31"/>
      <c r="G68" s="31"/>
      <c r="H68" s="31"/>
      <c r="I68" s="31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hyperlinks>
    <hyperlink ref="C56" r:id="rId1" display="\\\\\\226\К \"/>
    <hyperlink ref="C58" r:id="rId2" display="\\\\\290\К \"/>
    <hyperlink ref="C59" r:id="rId3" display="\\\\\310\К \"/>
    <hyperlink ref="C60" r:id="rId4" display="\\\\\340\К \"/>
  </hyperlinks>
  <printOptions/>
  <pageMargins left="0.7874015748031497" right="0" top="0" bottom="0" header="0.5118110236220472" footer="0.5118110236220472"/>
  <pageSetup horizontalDpi="600" verticalDpi="600" orientation="portrait" paperSize="9" scale="4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2016-08-03T10:36:17Z</cp:lastPrinted>
  <dcterms:created xsi:type="dcterms:W3CDTF">2016-06-01T06:06:33Z</dcterms:created>
  <dcterms:modified xsi:type="dcterms:W3CDTF">2016-08-03T10:36:19Z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