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01.06.2017" sheetId="1" r:id="rId1"/>
    <sheet name="справ" sheetId="2" r:id="rId2"/>
    <sheet name="справочная" sheetId="3" state="hidden" r:id="rId3"/>
  </sheets>
  <definedNames>
    <definedName name="_xlnm.Print_Titles" localSheetId="0">'01.06.2017'!$9:$9</definedName>
  </definedNames>
  <calcPr fullCalcOnLoad="1"/>
</workbook>
</file>

<file path=xl/sharedStrings.xml><?xml version="1.0" encoding="utf-8"?>
<sst xmlns="http://schemas.openxmlformats.org/spreadsheetml/2006/main" count="935" uniqueCount="494">
  <si>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</si>
  <si>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</si>
  <si>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</si>
  <si>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</si>
  <si>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</si>
  <si>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</si>
  <si>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</si>
  <si>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</si>
  <si>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</si>
  <si>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</si>
  <si>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</si>
  <si>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</si>
  <si>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</si>
  <si>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</si>
  <si>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</si>
  <si>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</si>
  <si>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</si>
  <si>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</si>
  <si>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</si>
  <si>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</si>
  <si>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</si>
  <si>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\0412\791\20\0\00\03330\244\226.2\ФЗ.131.03.108\\15027\\013-1112\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</si>
  <si>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</si>
  <si>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</si>
  <si>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</si>
  <si>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\0503\791\20\0\00\06050\244\223.6\ФЗ.131.03.109\\15010\\ 013-1112\ </t>
  </si>
  <si>
    <t xml:space="preserve"> \0503\791\20\0\00\06050\244\225.1\ФЗ.131.03.109\\15010\\ 013-1112\ </t>
  </si>
  <si>
    <t xml:space="preserve"> \0503\791\20\0\00\06050\244\225.2\ФЗ.131.03.109\\15010\\ 013-1112\ </t>
  </si>
  <si>
    <t>Отчет составил: Главный специалист МКУ ЦБ______________     Н.Х.Галимова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</si>
  <si>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</si>
  <si>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</si>
  <si>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</si>
  <si>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</si>
  <si>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</si>
  <si>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</si>
  <si>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</si>
  <si>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</si>
  <si>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</si>
  <si>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</si>
  <si>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</si>
  <si>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</si>
  <si>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</si>
  <si>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</si>
  <si>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</si>
  <si>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</si>
  <si>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</si>
  <si>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</si>
  <si>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</si>
  <si>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</si>
  <si>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</si>
  <si>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</si>
  <si>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</si>
  <si>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</si>
  <si>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</si>
  <si>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</si>
  <si>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</si>
  <si>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</si>
  <si>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</si>
  <si>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</si>
  <si>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</si>
  <si>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</si>
  <si>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</si>
  <si>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</si>
  <si>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</si>
  <si>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</si>
  <si>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</si>
  <si>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</si>
  <si>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</si>
  <si>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</si>
  <si>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</si>
  <si>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</si>
  <si>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</si>
  <si>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\1090405310\182\1000\110 \</t>
  </si>
  <si>
    <t>\1110503510\863\0000\120 \</t>
  </si>
  <si>
    <t>\2020299910\791\7101\151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</si>
  <si>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</si>
  <si>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</si>
  <si>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</si>
  <si>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</si>
  <si>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</si>
  <si>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</si>
  <si>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</si>
  <si>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</si>
  <si>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</si>
  <si>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</si>
  <si>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</si>
  <si>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</si>
  <si>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</si>
  <si>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</si>
  <si>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</si>
  <si>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</si>
  <si>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</si>
  <si>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</si>
  <si>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</si>
  <si>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</si>
  <si>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</si>
  <si>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</si>
  <si>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</si>
  <si>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</si>
  <si>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</si>
  <si>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</si>
  <si>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</si>
  <si>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</si>
  <si>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</si>
  <si>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</si>
  <si>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</si>
  <si>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</si>
  <si>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</si>
  <si>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</si>
  <si>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</si>
  <si>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</si>
  <si>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</si>
  <si>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</si>
  <si>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</si>
  <si>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</si>
  <si>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</si>
  <si>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</si>
  <si>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</si>
  <si>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</si>
  <si>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</si>
  <si>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</si>
  <si>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</si>
  <si>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</si>
  <si>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</si>
  <si>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</si>
  <si>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</si>
  <si>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</si>
  <si>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</si>
  <si>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</si>
  <si>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</si>
  <si>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</si>
  <si>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</si>
  <si>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</si>
  <si>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</si>
  <si>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</si>
  <si>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</si>
  <si>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</si>
  <si>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</si>
  <si>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</si>
  <si>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</si>
  <si>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</si>
  <si>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</si>
  <si>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</si>
  <si>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</si>
  <si>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</si>
  <si>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</si>
  <si>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</si>
  <si>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</si>
  <si>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</si>
  <si>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</si>
  <si>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</si>
  <si>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</si>
  <si>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</si>
  <si>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</si>
  <si>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</si>
  <si>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</si>
  <si>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</si>
  <si>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</si>
  <si>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</si>
  <si>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</si>
  <si>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</si>
  <si>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</si>
  <si>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</si>
  <si>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</si>
  <si>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</si>
  <si>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</si>
  <si>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</si>
  <si>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</si>
  <si>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</si>
  <si>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</si>
  <si>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</si>
  <si>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</si>
  <si>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 xml:space="preserve"> \0801\791\99\\\\\\\\\\ 013-1112\ </t>
  </si>
  <si>
    <t xml:space="preserve"> \0801\791\99\0\\\\\\\\\ 013-1112\ </t>
  </si>
  <si>
    <t xml:space="preserve"> \0801\791\99\0\00\45870\244\290.8\ФЗ.131.03.116\\РП-А-2000\\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</si>
  <si>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</si>
  <si>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</si>
  <si>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</si>
  <si>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</si>
  <si>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</si>
  <si>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</si>
  <si>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</si>
  <si>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</si>
  <si>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</si>
  <si>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</si>
  <si>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</si>
  <si>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</si>
  <si>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</si>
  <si>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</si>
  <si>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</si>
  <si>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</si>
  <si>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</si>
  <si>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</si>
  <si>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</si>
  <si>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</si>
  <si>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</si>
  <si>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</si>
  <si>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</si>
  <si>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</si>
  <si>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</si>
  <si>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</si>
  <si>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</si>
  <si>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</si>
  <si>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</si>
  <si>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</si>
  <si>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</si>
  <si>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</si>
  <si>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</si>
  <si>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</si>
  <si>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</si>
  <si>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</si>
  <si>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</si>
  <si>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</si>
  <si>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</si>
  <si>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</si>
  <si>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</si>
  <si>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</si>
  <si>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</si>
  <si>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</si>
  <si>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</si>
  <si>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</si>
  <si>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</si>
  <si>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</si>
  <si>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</si>
  <si>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</si>
  <si>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</si>
  <si>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</si>
  <si>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</si>
  <si>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</si>
  <si>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</si>
  <si>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</si>
  <si>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</si>
  <si>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</si>
  <si>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</si>
  <si>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</si>
  <si>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</si>
  <si>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</si>
  <si>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</si>
  <si>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</si>
  <si>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</si>
  <si>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</si>
  <si>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</si>
  <si>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</si>
  <si>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</si>
  <si>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</si>
  <si>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</si>
  <si>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</si>
  <si>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</si>
  <si>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</si>
  <si>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</si>
  <si>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</si>
  <si>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</si>
  <si>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</si>
  <si>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</si>
  <si>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</si>
  <si>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</si>
  <si>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</si>
  <si>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</si>
  <si>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</si>
  <si>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</si>
  <si>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</si>
  <si>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</si>
  <si>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</si>
  <si>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</si>
  <si>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</si>
  <si>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</si>
  <si>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</si>
  <si>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</si>
  <si>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</si>
  <si>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</si>
  <si>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</si>
  <si>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</si>
  <si>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</si>
  <si>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</si>
  <si>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</si>
  <si>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</si>
  <si>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</si>
  <si>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</si>
  <si>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</si>
  <si>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</si>
  <si>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</si>
  <si>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</si>
  <si>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</si>
  <si>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</si>
  <si>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</si>
  <si>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</si>
  <si>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</si>
  <si>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</si>
  <si>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</si>
  <si>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</si>
  <si>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</si>
  <si>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</si>
  <si>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</si>
  <si>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</si>
  <si>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</si>
  <si>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</si>
  <si>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</si>
  <si>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</si>
  <si>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</si>
  <si>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</si>
  <si>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</si>
  <si>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</si>
  <si>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</si>
  <si>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</si>
  <si>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</si>
  <si>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</si>
  <si>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</si>
  <si>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</si>
  <si>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</si>
  <si>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</si>
  <si>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</si>
  <si>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</si>
  <si>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</si>
  <si>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</si>
  <si>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</si>
  <si>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</si>
  <si>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</si>
  <si>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</si>
  <si>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</si>
  <si>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</si>
  <si>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</si>
  <si>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</si>
  <si>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</si>
  <si>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</si>
  <si>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</si>
  <si>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</si>
  <si>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</si>
  <si>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</si>
  <si>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</si>
  <si>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</si>
  <si>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</si>
  <si>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</si>
  <si>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</si>
  <si>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</si>
  <si>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</si>
  <si>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</si>
  <si>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</si>
  <si>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</si>
  <si>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</si>
  <si>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</si>
  <si>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</si>
  <si>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</si>
  <si>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</si>
  <si>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</si>
  <si>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</si>
  <si>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</si>
  <si>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</si>
  <si>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</si>
  <si>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</si>
  <si>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</si>
  <si>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</si>
  <si>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</si>
  <si>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</si>
  <si>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</si>
  <si>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</si>
  <si>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</si>
  <si>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</si>
  <si>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</si>
  <si>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</si>
  <si>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</si>
  <si>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</si>
  <si>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</si>
  <si>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</si>
  <si>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</si>
  <si>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</si>
  <si>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</si>
  <si>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</si>
  <si>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</si>
  <si>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</si>
  <si>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</si>
  <si>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</si>
  <si>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</si>
  <si>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</si>
  <si>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</si>
  <si>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</si>
  <si>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</si>
  <si>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</si>
  <si>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</si>
  <si>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</si>
  <si>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</si>
  <si>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</si>
  <si>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>\1110507510\863\0000\120 \</t>
  </si>
  <si>
    <t>\2020299910\791\7113\151 \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</si>
  <si>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</si>
  <si>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</si>
  <si>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</si>
  <si>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</si>
  <si>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</si>
  <si>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</si>
  <si>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</si>
  <si>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</si>
  <si>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</si>
  <si>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</si>
  <si>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</si>
  <si>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</si>
  <si>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</si>
  <si>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</si>
  <si>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</si>
  <si>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руб.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</si>
  <si>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</si>
  <si>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</si>
  <si>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</si>
  <si>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</si>
  <si>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</si>
  <si>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</si>
  <si>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</si>
  <si>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</si>
  <si>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</si>
  <si>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</si>
  <si>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</si>
  <si>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</si>
  <si>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</si>
  <si>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</si>
  <si>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</si>
  <si>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 xml:space="preserve"> КРЕДИТОРСКАЯ ЗАДОЛЖЕННОСТЬ: всего</t>
  </si>
  <si>
    <t>10801</t>
  </si>
  <si>
    <t>10801_</t>
  </si>
  <si>
    <t>10802</t>
  </si>
  <si>
    <t>10805</t>
  </si>
  <si>
    <t>10806</t>
  </si>
  <si>
    <t>10810</t>
  </si>
  <si>
    <t>из них: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</si>
  <si>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</si>
  <si>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</si>
  <si>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</si>
  <si>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</si>
  <si>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</si>
  <si>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</si>
  <si>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</si>
  <si>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\0102\791\20\0\00\02030\121\211\ФЗ.131.03.2\\15101\\ 013-1112\ </t>
  </si>
  <si>
    <t xml:space="preserve"> \0102\791\20\0\00\02030\129\213\ФЗ.131.03.2\\15101\\ 013-1112\ </t>
  </si>
  <si>
    <t xml:space="preserve"> \0104\791\20\\\\\\\\\\ 013-1112\ </t>
  </si>
  <si>
    <t xml:space="preserve"> \0104\791\20\0\\\\\\\\\ 013-1112\ </t>
  </si>
  <si>
    <t xml:space="preserve"> \0104\791\20\0\00\02040\121\211\ФЗ.131.03.2\\15101\\ 013-1112\ </t>
  </si>
  <si>
    <t xml:space="preserve"> \0104\791\20\0\00\02040\122\212.3\ФЗ.131.03.2\\15101\\ 013-1112\ </t>
  </si>
  <si>
    <t xml:space="preserve"> \0104\791\20\0\00\02040\129\213\ФЗ.131.03.2\\15101\\ 013-1112\ </t>
  </si>
  <si>
    <t xml:space="preserve"> \0104\791\20\0\00\02040\242\221\ФЗ.131.03.2\\15101\\ 013-1112\ </t>
  </si>
  <si>
    <t xml:space="preserve"> \0104\791\20\0\00\02040\242\225.2\ФЗ.131.03.2\\15101\\ 013-1112\ </t>
  </si>
  <si>
    <t xml:space="preserve"> \0104\791\20\0\00\02040\242\225.6\ФЗ.131.03.2\\15101\\ 013-1112\ </t>
  </si>
  <si>
    <t xml:space="preserve"> \0104\791\20\0\00\02040\242\226.10\ФЗ.131.03.2\\15101\\ 013-1112\ </t>
  </si>
  <si>
    <t xml:space="preserve"> \0104\791\20\0\00\02040\242\226.7\ФЗ.131.03.2\\15101\\ 013-1112\ </t>
  </si>
  <si>
    <t xml:space="preserve"> \0104\791\20\0\00\02040\242\310.2\ФЗ.131.03.2\\15101\\ 013-1112\ </t>
  </si>
  <si>
    <t xml:space="preserve"> \0104\791\20\0\00\02040\242\340.3\ФЗ.131.03.2\\15101\\ 013-1112\ </t>
  </si>
  <si>
    <t xml:space="preserve"> \0104\791\20\0\00\02040\244\221\ФЗ.131.03.2\\15101\\ 013-1112\ </t>
  </si>
  <si>
    <t xml:space="preserve"> \0104\791\20\0\00\02040\244\223.1\ФЗ.131.03.2\\15101\\ 013-1112\ </t>
  </si>
  <si>
    <t xml:space="preserve"> \0104\791\20\0\00\02040\244\223.4\ФЗ.131.03.2\\15101\\ 013-1112\ </t>
  </si>
  <si>
    <t xml:space="preserve"> \0104\791\20\0\00\02040\244\223.5\ФЗ.131.03.2\\15101\\ 013-1112\ </t>
  </si>
  <si>
    <t xml:space="preserve"> \0104\791\20\0\00\02040\244\223.6\ФЗ.131.03.2\\15101\\ 013-1112\ </t>
  </si>
  <si>
    <t xml:space="preserve"> \0104\791\20\0\00\02040\244\223.7\ФЗ.131.03.2\\15101\\ 013-1112\ </t>
  </si>
  <si>
    <t xml:space="preserve"> \0104\791\20\0\00\02040\244\225.1\ФЗ.131.03.2\\15101\\ 013-1112\ </t>
  </si>
  <si>
    <t xml:space="preserve"> \0104\791\20\0\00\02040\244\225.2\ФЗ.131.03.2\\15101\\ 013-1112\ </t>
  </si>
  <si>
    <t xml:space="preserve"> \0104\791\20\0\00\02040\244\225.6\ФЗ.131.03.2\\15101\\ 013-1112\ </t>
  </si>
  <si>
    <t xml:space="preserve"> \0104\791\20\0\00\02040\244\226.10\ФЗ.131.03.2\\15101\\ 013-1112\ </t>
  </si>
  <si>
    <t xml:space="preserve"> \0104\791\20\0\00\02040\244\226.3\ФЗ.131.03.2\\15101\\ 013-1112\ </t>
  </si>
  <si>
    <t xml:space="preserve"> \0104\791\20\0\00\02040\244\226.6\ФЗ.131.03.2\\15101\\ 013-1112\ </t>
  </si>
  <si>
    <t xml:space="preserve"> \0104\791\20\0\00\02040\244\226.8\ФЗ.131.03.2\\15101\\ 013-1112\ </t>
  </si>
  <si>
    <t xml:space="preserve"> \0104\791\20\0\00\02040\244\290.8\ФЗ.131.03.2\\15101\\ 013-1112\ </t>
  </si>
  <si>
    <t xml:space="preserve"> \0104\791\20\0\00\02040\244\340.3\ФЗ.131.03.2\\15101\\ 013-1112\ </t>
  </si>
  <si>
    <t xml:space="preserve"> \0104\791\20\0\00\02040\851\290.1.1\ФЗ.131.03.2\\15101\\ 013-1112\ </t>
  </si>
  <si>
    <t xml:space="preserve"> \0104\791\20\0\00\02040\852\290.1.1\ФЗ.131.03.2\\15101\\ 013-1112\ </t>
  </si>
  <si>
    <t xml:space="preserve"> \0104\791\20\0\00\02040\852\290.1.2\ФЗ.131.03.2\\15101\\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</si>
  <si>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</si>
  <si>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</si>
  <si>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</si>
  <si>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</si>
  <si>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</si>
  <si>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</si>
  <si>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</si>
  <si>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</si>
  <si>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</si>
  <si>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 xml:space="preserve"> \0104\791\20\0\00\02040\853\290.1.2\ФЗ.131.03.2\\15101\\ 013-1112\ 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</si>
  <si>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</si>
  <si>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</si>
  <si>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</si>
  <si>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</si>
  <si>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</si>
  <si>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</si>
  <si>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</si>
  <si>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</si>
  <si>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</si>
  <si>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</si>
  <si>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</si>
  <si>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</si>
  <si>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</si>
  <si>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</si>
  <si>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\0503\791\20\0\00\06050\244\340.3\ФЗ.131.03.109\\15010\\ 013-1112\ </t>
  </si>
  <si>
    <t xml:space="preserve"> \0412\791\20\\\\\\\\\\ 013-1112\ </t>
  </si>
  <si>
    <t xml:space="preserve"> \0412\791\20\0\\\\\\\\\ 013-1112\ </t>
  </si>
  <si>
    <t xml:space="preserve"> \0412\791\20\0\00\03330\244\226.10\ФЗ.131.03.108\\15027\\013-1112\ </t>
  </si>
  <si>
    <t>на  1 июня 2017 г.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</si>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</sst>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4"/>
  <sheetViews>
    <sheetView zoomScale="70" zoomScaleNormal="70" zoomScalePageLayoutView="0" workbookViewId="0" topLeftCell="B160">
      <selection activeCell="E275" sqref="E275"/>
    </sheetView>
  </sheetViews>
  <sheetFormatPr defaultColWidth="9.00390625" defaultRowHeight="12.75"/>
  <cols>
    <col min="1" max="1" width="102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0"/>
      <c r="B1" s="41"/>
      <c r="C1" s="41"/>
      <c r="D1" s="41"/>
      <c r="E1" s="41"/>
      <c r="F1" s="41"/>
      <c r="G1" s="41"/>
    </row>
    <row r="2" spans="1:7" ht="15">
      <c r="A2" s="42"/>
      <c r="B2" s="43"/>
      <c r="C2" s="43"/>
      <c r="D2" s="43"/>
      <c r="E2" s="43"/>
      <c r="F2" s="43"/>
      <c r="G2" s="43"/>
    </row>
    <row r="3" spans="1:7" ht="15.75">
      <c r="A3" s="44" t="s">
        <v>82</v>
      </c>
      <c r="B3" s="44"/>
      <c r="C3" s="44"/>
      <c r="D3" s="44"/>
      <c r="E3" s="44"/>
      <c r="F3" s="44"/>
      <c r="G3" s="44"/>
    </row>
    <row r="4" spans="1:7" ht="15.75">
      <c r="A4" s="44" t="s">
        <v>83</v>
      </c>
      <c r="B4" s="44"/>
      <c r="C4" s="44"/>
      <c r="D4" s="44"/>
      <c r="E4" s="44"/>
      <c r="F4" s="44"/>
      <c r="G4" s="44"/>
    </row>
    <row r="5" spans="1:9" ht="15.75">
      <c r="A5" s="44" t="s">
        <v>465</v>
      </c>
      <c r="B5" s="44"/>
      <c r="C5" s="44"/>
      <c r="D5" s="44"/>
      <c r="E5" s="44"/>
      <c r="F5" s="44"/>
      <c r="G5" s="44"/>
      <c r="H5" s="26"/>
      <c r="I5" s="26"/>
    </row>
    <row r="6" spans="1:7" ht="15.75">
      <c r="A6" s="44" t="s">
        <v>489</v>
      </c>
      <c r="B6" s="44"/>
      <c r="C6" s="44"/>
      <c r="D6" s="44"/>
      <c r="E6" s="44"/>
      <c r="F6" s="44"/>
      <c r="G6" s="44"/>
    </row>
    <row r="7" spans="1:7" ht="15.75">
      <c r="A7" s="44" t="s">
        <v>84</v>
      </c>
      <c r="B7" s="46"/>
      <c r="C7" s="46"/>
      <c r="D7" s="46"/>
      <c r="E7" s="46"/>
      <c r="F7" s="46"/>
      <c r="G7" s="46"/>
    </row>
    <row r="8" spans="1:7" ht="15.75">
      <c r="A8" s="47" t="s">
        <v>80</v>
      </c>
      <c r="B8" s="43"/>
      <c r="C8" s="43"/>
      <c r="D8" s="43"/>
      <c r="E8" s="43"/>
      <c r="F8" s="43"/>
      <c r="G8" s="43"/>
    </row>
    <row r="9" spans="1:7" ht="85.5" customHeight="1">
      <c r="A9" s="2"/>
      <c r="B9" s="2" t="s">
        <v>30</v>
      </c>
      <c r="C9" s="2" t="s">
        <v>31</v>
      </c>
      <c r="D9" s="2" t="s">
        <v>81</v>
      </c>
      <c r="E9" s="2" t="s">
        <v>32</v>
      </c>
      <c r="F9" s="2" t="s">
        <v>33</v>
      </c>
      <c r="G9" s="2" t="s">
        <v>34</v>
      </c>
    </row>
    <row r="10" spans="1:9" ht="15.75">
      <c r="A10" s="3" t="s">
        <v>35</v>
      </c>
      <c r="B10" s="4" t="s">
        <v>36</v>
      </c>
      <c r="C10" s="5" t="s">
        <v>85</v>
      </c>
      <c r="D10" s="11">
        <f>D11+D22+D29+D30+D33+D38+D43+D47+D48+D50+D51+D52+D53+D54+D55+D56+D57+D58+D59+D60+D61+D62+D63</f>
        <v>2876400</v>
      </c>
      <c r="E10" s="11">
        <f>E11+E16+E17+E18+E19+E20+E21+E22+E29+E33+E38+E43+E48+E49+E50+E51+E53+E54+E56+E57+E58+E59+E60+E61+E62+E55+E52+E63+E47</f>
        <v>1311416.2999999998</v>
      </c>
      <c r="F10" s="11">
        <f>F11+F16+F17+F18+F19+F20+F21+F22+F27+F28+F29+F33+F38+F43+F46+F47+F48+F50+F51+F52+F53+F54+F55+F56+F57+F58+F60+F61+F62+F63</f>
        <v>469481.16</v>
      </c>
      <c r="G10" s="13">
        <f>E10/D10*100</f>
        <v>45.592278542622715</v>
      </c>
      <c r="I10" s="1">
        <f>I11+I52</f>
        <v>1310416.3</v>
      </c>
    </row>
    <row r="11" spans="1:10" ht="49.5" customHeight="1">
      <c r="A11" s="6" t="s">
        <v>78</v>
      </c>
      <c r="B11" s="7" t="s">
        <v>84</v>
      </c>
      <c r="C11" s="8" t="s">
        <v>37</v>
      </c>
      <c r="D11" s="12">
        <v>59000</v>
      </c>
      <c r="E11" s="12">
        <f>E12+E13+E14+E15</f>
        <v>19907.31</v>
      </c>
      <c r="F11" s="12">
        <f>D11-E12-E13-E14-E15</f>
        <v>39092.689999999995</v>
      </c>
      <c r="G11" s="14">
        <f>(E12+E13+E14)/D11*100</f>
        <v>33.74154237288136</v>
      </c>
      <c r="I11" s="1">
        <f>E11+E16+E17+E18+E19+E20+E21+E22+E29+E33+E38+E43+E48+E49+E47</f>
        <v>259989.3</v>
      </c>
      <c r="J11" s="1">
        <f>I11+I52</f>
        <v>1310416.3</v>
      </c>
    </row>
    <row r="12" spans="1:7" ht="48.75" customHeight="1">
      <c r="A12" s="6" t="s">
        <v>78</v>
      </c>
      <c r="B12" s="7" t="s">
        <v>84</v>
      </c>
      <c r="C12" s="8" t="s">
        <v>38</v>
      </c>
      <c r="D12" s="12"/>
      <c r="E12" s="12">
        <v>19608.63</v>
      </c>
      <c r="F12" s="12"/>
      <c r="G12" s="12"/>
    </row>
    <row r="13" spans="1:7" ht="48" customHeight="1">
      <c r="A13" s="6" t="s">
        <v>78</v>
      </c>
      <c r="B13" s="7" t="s">
        <v>84</v>
      </c>
      <c r="C13" s="8" t="s">
        <v>39</v>
      </c>
      <c r="D13" s="12"/>
      <c r="E13" s="12">
        <v>296.99</v>
      </c>
      <c r="F13" s="12"/>
      <c r="G13" s="12"/>
    </row>
    <row r="14" spans="1:7" ht="45" customHeight="1">
      <c r="A14" s="6" t="s">
        <v>78</v>
      </c>
      <c r="B14" s="7" t="s">
        <v>84</v>
      </c>
      <c r="C14" s="8" t="s">
        <v>40</v>
      </c>
      <c r="D14" s="12"/>
      <c r="E14" s="12">
        <v>1.89</v>
      </c>
      <c r="F14" s="12"/>
      <c r="G14" s="12"/>
    </row>
    <row r="15" spans="1:7" ht="46.5" customHeight="1">
      <c r="A15" s="6" t="s">
        <v>78</v>
      </c>
      <c r="B15" s="7" t="s">
        <v>84</v>
      </c>
      <c r="C15" s="8" t="s">
        <v>41</v>
      </c>
      <c r="D15" s="12"/>
      <c r="E15" s="12">
        <v>-0.2</v>
      </c>
      <c r="F15" s="12"/>
      <c r="G15" s="12"/>
    </row>
    <row r="16" spans="1:7" ht="48" customHeight="1">
      <c r="A16" s="6" t="s">
        <v>79</v>
      </c>
      <c r="B16" s="7" t="s">
        <v>84</v>
      </c>
      <c r="C16" s="8" t="s">
        <v>42</v>
      </c>
      <c r="D16" s="12"/>
      <c r="E16" s="12">
        <v>10.4</v>
      </c>
      <c r="F16" s="12"/>
      <c r="G16" s="12"/>
    </row>
    <row r="17" spans="1:7" ht="49.5" customHeight="1">
      <c r="A17" s="6" t="s">
        <v>79</v>
      </c>
      <c r="B17" s="7" t="s">
        <v>84</v>
      </c>
      <c r="C17" s="8" t="s">
        <v>43</v>
      </c>
      <c r="D17" s="12"/>
      <c r="E17" s="12">
        <v>10.4</v>
      </c>
      <c r="F17" s="12"/>
      <c r="G17" s="12"/>
    </row>
    <row r="18" spans="1:7" ht="47.25" customHeight="1">
      <c r="A18" s="6" t="s">
        <v>79</v>
      </c>
      <c r="B18" s="7" t="s">
        <v>84</v>
      </c>
      <c r="C18" s="8" t="s">
        <v>44</v>
      </c>
      <c r="D18" s="12"/>
      <c r="E18" s="12"/>
      <c r="F18" s="12"/>
      <c r="G18" s="12"/>
    </row>
    <row r="19" spans="1:7" ht="30">
      <c r="A19" s="6" t="s">
        <v>89</v>
      </c>
      <c r="B19" s="7" t="s">
        <v>84</v>
      </c>
      <c r="C19" s="8" t="s">
        <v>45</v>
      </c>
      <c r="D19" s="12"/>
      <c r="E19" s="12"/>
      <c r="F19" s="12"/>
      <c r="G19" s="12"/>
    </row>
    <row r="20" spans="1:7" ht="37.5" customHeight="1">
      <c r="A20" s="6" t="s">
        <v>89</v>
      </c>
      <c r="B20" s="7" t="s">
        <v>84</v>
      </c>
      <c r="C20" s="8" t="s">
        <v>46</v>
      </c>
      <c r="D20" s="12"/>
      <c r="E20" s="12"/>
      <c r="F20" s="12"/>
      <c r="G20" s="12"/>
    </row>
    <row r="21" spans="1:7" ht="29.25" customHeight="1">
      <c r="A21" s="6" t="s">
        <v>89</v>
      </c>
      <c r="B21" s="7" t="s">
        <v>84</v>
      </c>
      <c r="C21" s="8" t="s">
        <v>47</v>
      </c>
      <c r="D21" s="12"/>
      <c r="E21" s="12"/>
      <c r="F21" s="12"/>
      <c r="G21" s="12"/>
    </row>
    <row r="22" spans="1:7" ht="15">
      <c r="A22" s="6" t="s">
        <v>90</v>
      </c>
      <c r="B22" s="7" t="s">
        <v>84</v>
      </c>
      <c r="C22" s="8" t="s">
        <v>48</v>
      </c>
      <c r="D22" s="12"/>
      <c r="E22" s="12">
        <f>E23+E24+E25+E26</f>
        <v>729</v>
      </c>
      <c r="F22" s="12">
        <f>D22-E23-E24-E25-E26</f>
        <v>-729</v>
      </c>
      <c r="G22" s="14" t="e">
        <f>E22/D22*100</f>
        <v>#DIV/0!</v>
      </c>
    </row>
    <row r="23" spans="1:7" ht="15">
      <c r="A23" s="6" t="s">
        <v>90</v>
      </c>
      <c r="B23" s="7" t="s">
        <v>84</v>
      </c>
      <c r="C23" s="8" t="s">
        <v>49</v>
      </c>
      <c r="D23" s="12"/>
      <c r="E23" s="12">
        <v>579</v>
      </c>
      <c r="F23" s="12"/>
      <c r="G23" s="12"/>
    </row>
    <row r="24" spans="1:7" ht="15">
      <c r="A24" s="6" t="s">
        <v>90</v>
      </c>
      <c r="B24" s="7" t="s">
        <v>84</v>
      </c>
      <c r="C24" s="8" t="s">
        <v>50</v>
      </c>
      <c r="D24" s="12"/>
      <c r="E24" s="12"/>
      <c r="F24" s="12"/>
      <c r="G24" s="12"/>
    </row>
    <row r="25" spans="1:7" ht="15">
      <c r="A25" s="6" t="s">
        <v>90</v>
      </c>
      <c r="B25" s="7" t="s">
        <v>84</v>
      </c>
      <c r="C25" s="8" t="s">
        <v>51</v>
      </c>
      <c r="D25" s="12"/>
      <c r="E25" s="12">
        <v>150</v>
      </c>
      <c r="F25" s="12"/>
      <c r="G25" s="12"/>
    </row>
    <row r="26" spans="1:7" ht="15">
      <c r="A26" s="6" t="s">
        <v>90</v>
      </c>
      <c r="B26" s="7" t="s">
        <v>84</v>
      </c>
      <c r="C26" s="8" t="s">
        <v>52</v>
      </c>
      <c r="D26" s="12"/>
      <c r="E26" s="12"/>
      <c r="F26" s="12"/>
      <c r="G26" s="12"/>
    </row>
    <row r="27" spans="1:7" ht="30">
      <c r="A27" s="6" t="s">
        <v>91</v>
      </c>
      <c r="B27" s="7" t="s">
        <v>84</v>
      </c>
      <c r="C27" s="8" t="s">
        <v>53</v>
      </c>
      <c r="D27" s="12"/>
      <c r="E27" s="12"/>
      <c r="F27" s="12"/>
      <c r="G27" s="12"/>
    </row>
    <row r="28" spans="1:7" ht="30">
      <c r="A28" s="6" t="s">
        <v>91</v>
      </c>
      <c r="B28" s="7" t="s">
        <v>84</v>
      </c>
      <c r="C28" s="8" t="s">
        <v>54</v>
      </c>
      <c r="D28" s="12"/>
      <c r="E28" s="12"/>
      <c r="F28" s="12"/>
      <c r="G28" s="12"/>
    </row>
    <row r="29" spans="1:7" ht="30">
      <c r="A29" s="6" t="s">
        <v>92</v>
      </c>
      <c r="B29" s="7" t="s">
        <v>84</v>
      </c>
      <c r="C29" s="8" t="s">
        <v>55</v>
      </c>
      <c r="D29" s="12">
        <v>105000</v>
      </c>
      <c r="E29" s="12">
        <f>E30+E31+E32</f>
        <v>2239.2000000000003</v>
      </c>
      <c r="F29" s="12">
        <f>D29-E30-E31-E32</f>
        <v>102760.8</v>
      </c>
      <c r="G29" s="14">
        <f>(E30+E31+E32)/D29*100</f>
        <v>2.132571428571429</v>
      </c>
    </row>
    <row r="30" spans="1:7" ht="30">
      <c r="A30" s="6" t="s">
        <v>92</v>
      </c>
      <c r="B30" s="7" t="s">
        <v>84</v>
      </c>
      <c r="C30" s="8" t="s">
        <v>56</v>
      </c>
      <c r="D30" s="12"/>
      <c r="E30" s="12">
        <v>1895.64</v>
      </c>
      <c r="F30" s="12"/>
      <c r="G30" s="12"/>
    </row>
    <row r="31" spans="1:7" ht="33.75" customHeight="1">
      <c r="A31" s="6" t="s">
        <v>92</v>
      </c>
      <c r="B31" s="7" t="s">
        <v>84</v>
      </c>
      <c r="C31" s="8" t="s">
        <v>57</v>
      </c>
      <c r="D31" s="12"/>
      <c r="E31" s="12">
        <v>343.56</v>
      </c>
      <c r="F31" s="12"/>
      <c r="G31" s="12"/>
    </row>
    <row r="32" spans="1:7" ht="32.25" customHeight="1">
      <c r="A32" s="6" t="s">
        <v>92</v>
      </c>
      <c r="B32" s="7" t="s">
        <v>84</v>
      </c>
      <c r="C32" s="8" t="s">
        <v>58</v>
      </c>
      <c r="D32" s="12"/>
      <c r="E32" s="12"/>
      <c r="F32" s="12"/>
      <c r="G32" s="12"/>
    </row>
    <row r="33" spans="1:7" ht="30">
      <c r="A33" s="6" t="s">
        <v>93</v>
      </c>
      <c r="B33" s="7" t="s">
        <v>84</v>
      </c>
      <c r="C33" s="8" t="s">
        <v>59</v>
      </c>
      <c r="D33" s="12">
        <v>142000</v>
      </c>
      <c r="E33" s="12">
        <f>E34+E35+E36+E37</f>
        <v>168321.68</v>
      </c>
      <c r="F33" s="12">
        <f>D33-E34-E35-E36-E37</f>
        <v>-26321.680000000008</v>
      </c>
      <c r="G33" s="14">
        <f>(E34+E35+E36+E37)/D33*100</f>
        <v>118.53639436619719</v>
      </c>
    </row>
    <row r="34" spans="1:7" ht="30">
      <c r="A34" s="6" t="s">
        <v>93</v>
      </c>
      <c r="B34" s="7" t="s">
        <v>84</v>
      </c>
      <c r="C34" s="8" t="s">
        <v>60</v>
      </c>
      <c r="D34" s="12"/>
      <c r="E34" s="12">
        <v>167423.6</v>
      </c>
      <c r="F34" s="12"/>
      <c r="G34" s="12"/>
    </row>
    <row r="35" spans="1:7" ht="30">
      <c r="A35" s="6" t="s">
        <v>93</v>
      </c>
      <c r="B35" s="7" t="s">
        <v>84</v>
      </c>
      <c r="C35" s="8" t="s">
        <v>61</v>
      </c>
      <c r="D35" s="12"/>
      <c r="E35" s="12">
        <v>898.08</v>
      </c>
      <c r="F35" s="12"/>
      <c r="G35" s="12"/>
    </row>
    <row r="36" spans="1:7" ht="30">
      <c r="A36" s="6" t="s">
        <v>93</v>
      </c>
      <c r="B36" s="7" t="s">
        <v>84</v>
      </c>
      <c r="C36" s="8" t="s">
        <v>62</v>
      </c>
      <c r="D36" s="12"/>
      <c r="E36" s="12"/>
      <c r="F36" s="12"/>
      <c r="G36" s="12"/>
    </row>
    <row r="37" spans="1:7" ht="30">
      <c r="A37" s="6" t="s">
        <v>93</v>
      </c>
      <c r="B37" s="7" t="s">
        <v>84</v>
      </c>
      <c r="C37" s="8" t="s">
        <v>63</v>
      </c>
      <c r="D37" s="12"/>
      <c r="E37" s="12"/>
      <c r="F37" s="12"/>
      <c r="G37" s="12"/>
    </row>
    <row r="38" spans="1:7" ht="30">
      <c r="A38" s="6" t="s">
        <v>94</v>
      </c>
      <c r="B38" s="7" t="s">
        <v>84</v>
      </c>
      <c r="C38" s="8" t="s">
        <v>64</v>
      </c>
      <c r="D38" s="12">
        <v>167000</v>
      </c>
      <c r="E38" s="12">
        <f>E39+E40+E41+E42</f>
        <v>25736.309999999998</v>
      </c>
      <c r="F38" s="12">
        <f>D38-E39-E40-E41-E42</f>
        <v>141263.69</v>
      </c>
      <c r="G38" s="14">
        <f>(E39+E40+E41+E42)/D38*100</f>
        <v>15.410964071856286</v>
      </c>
    </row>
    <row r="39" spans="1:7" ht="30">
      <c r="A39" s="6" t="s">
        <v>94</v>
      </c>
      <c r="B39" s="7" t="s">
        <v>84</v>
      </c>
      <c r="C39" s="8" t="s">
        <v>65</v>
      </c>
      <c r="D39" s="12"/>
      <c r="E39" s="12">
        <v>23863.73</v>
      </c>
      <c r="F39" s="12"/>
      <c r="G39" s="12"/>
    </row>
    <row r="40" spans="1:7" ht="30">
      <c r="A40" s="6" t="s">
        <v>94</v>
      </c>
      <c r="B40" s="7" t="s">
        <v>84</v>
      </c>
      <c r="C40" s="8" t="s">
        <v>66</v>
      </c>
      <c r="D40" s="12"/>
      <c r="E40" s="12">
        <v>1602.58</v>
      </c>
      <c r="F40" s="12"/>
      <c r="G40" s="12"/>
    </row>
    <row r="41" spans="1:7" ht="30">
      <c r="A41" s="6" t="s">
        <v>94</v>
      </c>
      <c r="B41" s="7" t="s">
        <v>84</v>
      </c>
      <c r="C41" s="8" t="s">
        <v>67</v>
      </c>
      <c r="D41" s="12"/>
      <c r="E41" s="12">
        <v>270</v>
      </c>
      <c r="F41" s="12"/>
      <c r="G41" s="12"/>
    </row>
    <row r="42" spans="1:7" ht="30">
      <c r="A42" s="6" t="s">
        <v>94</v>
      </c>
      <c r="B42" s="7" t="s">
        <v>84</v>
      </c>
      <c r="C42" s="8" t="s">
        <v>68</v>
      </c>
      <c r="D42" s="12"/>
      <c r="E42" s="12"/>
      <c r="F42" s="12"/>
      <c r="G42" s="12"/>
    </row>
    <row r="43" spans="1:7" ht="47.25" customHeight="1">
      <c r="A43" s="6" t="s">
        <v>95</v>
      </c>
      <c r="B43" s="7" t="s">
        <v>84</v>
      </c>
      <c r="C43" s="8" t="s">
        <v>69</v>
      </c>
      <c r="D43" s="12">
        <v>16000</v>
      </c>
      <c r="E43" s="12">
        <f>E44+E45</f>
        <v>8300</v>
      </c>
      <c r="F43" s="12">
        <f>D43-E44-E45</f>
        <v>7700</v>
      </c>
      <c r="G43" s="14">
        <f>(E44+E45)/D43*100</f>
        <v>51.87500000000001</v>
      </c>
    </row>
    <row r="44" spans="1:7" ht="48" customHeight="1">
      <c r="A44" s="6" t="s">
        <v>95</v>
      </c>
      <c r="B44" s="7" t="s">
        <v>84</v>
      </c>
      <c r="C44" s="8" t="s">
        <v>70</v>
      </c>
      <c r="D44" s="12"/>
      <c r="E44" s="12">
        <v>8300</v>
      </c>
      <c r="F44" s="12"/>
      <c r="G44" s="14"/>
    </row>
    <row r="45" spans="1:7" ht="48.75" customHeight="1">
      <c r="A45" s="6" t="s">
        <v>95</v>
      </c>
      <c r="B45" s="7" t="s">
        <v>84</v>
      </c>
      <c r="C45" s="8" t="s">
        <v>71</v>
      </c>
      <c r="D45" s="12"/>
      <c r="E45" s="12"/>
      <c r="F45" s="12"/>
      <c r="G45" s="14"/>
    </row>
    <row r="46" spans="1:7" ht="30">
      <c r="A46" s="6" t="s">
        <v>96</v>
      </c>
      <c r="B46" s="7" t="s">
        <v>84</v>
      </c>
      <c r="C46" s="8" t="s">
        <v>72</v>
      </c>
      <c r="D46" s="12"/>
      <c r="E46" s="12"/>
      <c r="F46" s="12"/>
      <c r="G46" s="14"/>
    </row>
    <row r="47" spans="1:7" ht="15">
      <c r="A47" s="6" t="s">
        <v>468</v>
      </c>
      <c r="B47" s="7" t="s">
        <v>84</v>
      </c>
      <c r="C47" s="8" t="s">
        <v>469</v>
      </c>
      <c r="D47" s="12"/>
      <c r="E47" s="12">
        <v>34735</v>
      </c>
      <c r="F47" s="12"/>
      <c r="G47" s="14"/>
    </row>
    <row r="48" spans="1:7" ht="45">
      <c r="A48" s="6" t="s">
        <v>97</v>
      </c>
      <c r="B48" s="7" t="s">
        <v>84</v>
      </c>
      <c r="C48" s="8" t="s">
        <v>73</v>
      </c>
      <c r="D48" s="12"/>
      <c r="E48" s="12"/>
      <c r="F48" s="12"/>
      <c r="G48" s="14" t="e">
        <f>E48/D48*100</f>
        <v>#DIV/0!</v>
      </c>
    </row>
    <row r="49" spans="1:7" ht="45">
      <c r="A49" s="6" t="s">
        <v>97</v>
      </c>
      <c r="B49" s="7"/>
      <c r="C49" s="8" t="s">
        <v>381</v>
      </c>
      <c r="D49" s="12"/>
      <c r="E49" s="12"/>
      <c r="F49" s="12"/>
      <c r="G49" s="14"/>
    </row>
    <row r="50" spans="1:7" ht="30">
      <c r="A50" s="6" t="s">
        <v>100</v>
      </c>
      <c r="B50" s="7"/>
      <c r="C50" s="8" t="s">
        <v>389</v>
      </c>
      <c r="D50" s="12"/>
      <c r="E50" s="12"/>
      <c r="F50" s="12"/>
      <c r="G50" s="14"/>
    </row>
    <row r="51" spans="1:7" ht="15">
      <c r="A51" s="6"/>
      <c r="B51" s="7"/>
      <c r="C51" s="8" t="s">
        <v>423</v>
      </c>
      <c r="D51" s="12">
        <v>3000</v>
      </c>
      <c r="E51" s="12">
        <v>1000</v>
      </c>
      <c r="F51" s="12"/>
      <c r="G51" s="14"/>
    </row>
    <row r="52" spans="1:9" ht="30">
      <c r="A52" s="6" t="s">
        <v>100</v>
      </c>
      <c r="B52" s="7"/>
      <c r="C52" s="8" t="s">
        <v>388</v>
      </c>
      <c r="D52" s="12"/>
      <c r="E52" s="12"/>
      <c r="F52" s="12"/>
      <c r="G52" s="14"/>
      <c r="I52" s="1">
        <f>E53+E54+E55+E56+E57+E58+E59+E60+E61+E62+E63</f>
        <v>1050427</v>
      </c>
    </row>
    <row r="53" spans="1:7" ht="15">
      <c r="A53" s="6" t="s">
        <v>467</v>
      </c>
      <c r="B53" s="7"/>
      <c r="C53" s="8" t="s">
        <v>471</v>
      </c>
      <c r="D53" s="12">
        <v>1501300</v>
      </c>
      <c r="E53" s="12">
        <v>623041.66</v>
      </c>
      <c r="F53" s="12"/>
      <c r="G53" s="14"/>
    </row>
    <row r="54" spans="1:7" ht="30">
      <c r="A54" s="6" t="s">
        <v>98</v>
      </c>
      <c r="B54" s="7" t="s">
        <v>84</v>
      </c>
      <c r="C54" s="8" t="s">
        <v>481</v>
      </c>
      <c r="D54" s="12"/>
      <c r="E54" s="12">
        <v>1333.34</v>
      </c>
      <c r="F54" s="12">
        <f aca="true" t="shared" si="0" ref="F54:F128">D54-E54</f>
        <v>-1333.34</v>
      </c>
      <c r="G54" s="14" t="e">
        <f aca="true" t="shared" si="1" ref="G54:G120">E54/D54*100</f>
        <v>#DIV/0!</v>
      </c>
    </row>
    <row r="55" spans="1:7" ht="15">
      <c r="A55" s="6" t="s">
        <v>86</v>
      </c>
      <c r="B55" s="7" t="s">
        <v>84</v>
      </c>
      <c r="C55" s="8" t="s">
        <v>74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86</v>
      </c>
      <c r="B56" s="7" t="s">
        <v>84</v>
      </c>
      <c r="C56" s="8" t="s">
        <v>75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88</v>
      </c>
      <c r="B57" s="7" t="s">
        <v>84</v>
      </c>
      <c r="C57" s="8" t="s">
        <v>472</v>
      </c>
      <c r="D57" s="12">
        <v>183500</v>
      </c>
      <c r="E57" s="12">
        <v>76452</v>
      </c>
      <c r="F57" s="12">
        <f t="shared" si="0"/>
        <v>107048</v>
      </c>
      <c r="G57" s="14">
        <f t="shared" si="1"/>
        <v>41.66321525885559</v>
      </c>
    </row>
    <row r="58" spans="1:7" ht="45" customHeight="1">
      <c r="A58" s="6" t="s">
        <v>99</v>
      </c>
      <c r="B58" s="7" t="s">
        <v>84</v>
      </c>
      <c r="C58" s="8" t="s">
        <v>473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87</v>
      </c>
      <c r="B59" s="7" t="s">
        <v>84</v>
      </c>
      <c r="C59" s="8" t="s">
        <v>474</v>
      </c>
      <c r="D59" s="12">
        <v>500000</v>
      </c>
      <c r="E59" s="12">
        <v>250000</v>
      </c>
      <c r="F59" s="12">
        <f>D59-E59</f>
        <v>250000</v>
      </c>
      <c r="G59" s="14">
        <f>E59/D59*100</f>
        <v>50</v>
      </c>
    </row>
    <row r="60" spans="1:7" ht="15">
      <c r="A60" s="6" t="s">
        <v>87</v>
      </c>
      <c r="B60" s="7" t="s">
        <v>84</v>
      </c>
      <c r="C60" s="8" t="s">
        <v>76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87</v>
      </c>
      <c r="B61" s="7" t="s">
        <v>84</v>
      </c>
      <c r="C61" s="8" t="s">
        <v>77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100</v>
      </c>
      <c r="B62" s="7" t="s">
        <v>84</v>
      </c>
      <c r="C62" s="8" t="s">
        <v>476</v>
      </c>
      <c r="D62" s="12">
        <v>70400</v>
      </c>
      <c r="E62" s="12">
        <v>70400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86</v>
      </c>
      <c r="B63" s="7" t="s">
        <v>84</v>
      </c>
      <c r="C63" s="8" t="s">
        <v>382</v>
      </c>
      <c r="D63" s="12">
        <v>100000</v>
      </c>
      <c r="E63" s="12"/>
      <c r="F63" s="12">
        <f t="shared" si="0"/>
        <v>100000</v>
      </c>
      <c r="G63" s="14">
        <f t="shared" si="1"/>
        <v>0</v>
      </c>
    </row>
    <row r="64" spans="1:7" ht="15.75">
      <c r="A64" s="3" t="s">
        <v>101</v>
      </c>
      <c r="B64" s="4" t="s">
        <v>102</v>
      </c>
      <c r="C64" s="5" t="s">
        <v>103</v>
      </c>
      <c r="D64" s="11">
        <f>D65+D68+D73+D77+D88+D92+D100+D107+D131+D137+D142+D174+D178+D182+D189+D193+D203+D208+D216+D226+D105</f>
        <v>2898100</v>
      </c>
      <c r="E64" s="11">
        <f>E65+E68+E73+E77+E88+E92+E100+E107+E131+E137+E142+E174+E178+E182+E189+E193+E203+E208+E216+E226</f>
        <v>970562.5999999999</v>
      </c>
      <c r="F64" s="12">
        <f t="shared" si="0"/>
        <v>1927537.4000000001</v>
      </c>
      <c r="G64" s="14">
        <f t="shared" si="1"/>
        <v>33.489617335495666</v>
      </c>
    </row>
    <row r="65" spans="1:7" s="9" customFormat="1" ht="15.75">
      <c r="A65" s="3"/>
      <c r="B65" s="4" t="s">
        <v>84</v>
      </c>
      <c r="C65" s="5" t="s">
        <v>482</v>
      </c>
      <c r="D65" s="11">
        <f>D66+D67</f>
        <v>36564</v>
      </c>
      <c r="E65" s="11">
        <f>E66+E67</f>
        <v>36564</v>
      </c>
      <c r="F65" s="12">
        <f t="shared" si="0"/>
        <v>0</v>
      </c>
      <c r="G65" s="14">
        <f t="shared" si="1"/>
        <v>100</v>
      </c>
    </row>
    <row r="66" spans="1:7" ht="15">
      <c r="A66" s="6" t="s">
        <v>391</v>
      </c>
      <c r="B66" s="7" t="s">
        <v>84</v>
      </c>
      <c r="C66" s="8" t="s">
        <v>483</v>
      </c>
      <c r="D66" s="12">
        <v>18200</v>
      </c>
      <c r="E66" s="12">
        <v>18200</v>
      </c>
      <c r="F66" s="12">
        <f t="shared" si="0"/>
        <v>0</v>
      </c>
      <c r="G66" s="14">
        <f t="shared" si="1"/>
        <v>100</v>
      </c>
    </row>
    <row r="67" spans="1:7" ht="15">
      <c r="A67" s="6" t="s">
        <v>392</v>
      </c>
      <c r="B67" s="7" t="s">
        <v>84</v>
      </c>
      <c r="C67" s="8" t="s">
        <v>490</v>
      </c>
      <c r="D67" s="12">
        <v>18364</v>
      </c>
      <c r="E67" s="12">
        <v>18364</v>
      </c>
      <c r="F67" s="12">
        <f t="shared" si="0"/>
        <v>0</v>
      </c>
      <c r="G67" s="14">
        <f t="shared" si="1"/>
        <v>100</v>
      </c>
    </row>
    <row r="68" spans="1:7" s="9" customFormat="1" ht="15.75">
      <c r="A68" s="3" t="s">
        <v>104</v>
      </c>
      <c r="B68" s="4" t="s">
        <v>84</v>
      </c>
      <c r="C68" s="5" t="s">
        <v>105</v>
      </c>
      <c r="D68" s="11">
        <f>D69</f>
        <v>98000</v>
      </c>
      <c r="E68" s="11">
        <f>E69</f>
        <v>98000</v>
      </c>
      <c r="F68" s="12">
        <f t="shared" si="0"/>
        <v>0</v>
      </c>
      <c r="G68" s="14">
        <f t="shared" si="1"/>
        <v>100</v>
      </c>
    </row>
    <row r="69" spans="1:7" ht="30">
      <c r="A69" s="6" t="s">
        <v>106</v>
      </c>
      <c r="B69" s="7" t="s">
        <v>84</v>
      </c>
      <c r="C69" s="8" t="s">
        <v>107</v>
      </c>
      <c r="D69" s="12">
        <f>D70</f>
        <v>98000</v>
      </c>
      <c r="E69" s="12">
        <f>E70</f>
        <v>98000</v>
      </c>
      <c r="F69" s="12">
        <f t="shared" si="0"/>
        <v>0</v>
      </c>
      <c r="G69" s="14">
        <f t="shared" si="1"/>
        <v>100</v>
      </c>
    </row>
    <row r="70" spans="1:7" ht="15">
      <c r="A70" s="6"/>
      <c r="B70" s="7" t="s">
        <v>84</v>
      </c>
      <c r="C70" s="8" t="s">
        <v>108</v>
      </c>
      <c r="D70" s="12">
        <f>D71+D72</f>
        <v>98000</v>
      </c>
      <c r="E70" s="12">
        <f>E71+E72</f>
        <v>98000</v>
      </c>
      <c r="F70" s="12">
        <f t="shared" si="0"/>
        <v>0</v>
      </c>
      <c r="G70" s="14">
        <f t="shared" si="1"/>
        <v>100</v>
      </c>
    </row>
    <row r="71" spans="1:7" ht="15">
      <c r="A71" s="6" t="s">
        <v>207</v>
      </c>
      <c r="B71" s="7" t="s">
        <v>84</v>
      </c>
      <c r="C71" s="8" t="s">
        <v>491</v>
      </c>
      <c r="D71" s="12">
        <v>90000</v>
      </c>
      <c r="E71" s="12">
        <v>90000</v>
      </c>
      <c r="F71" s="12">
        <f t="shared" si="0"/>
        <v>0</v>
      </c>
      <c r="G71" s="14">
        <f t="shared" si="1"/>
        <v>100</v>
      </c>
    </row>
    <row r="72" spans="1:7" ht="15">
      <c r="A72" s="6" t="s">
        <v>204</v>
      </c>
      <c r="B72" s="7" t="s">
        <v>84</v>
      </c>
      <c r="C72" s="8" t="s">
        <v>492</v>
      </c>
      <c r="D72" s="12">
        <v>8000</v>
      </c>
      <c r="E72" s="12">
        <v>8000</v>
      </c>
      <c r="F72" s="12">
        <f t="shared" si="0"/>
        <v>0</v>
      </c>
      <c r="G72" s="14">
        <f t="shared" si="1"/>
        <v>100</v>
      </c>
    </row>
    <row r="73" spans="1:7" s="9" customFormat="1" ht="15.75">
      <c r="A73" s="3" t="s">
        <v>151</v>
      </c>
      <c r="B73" s="4" t="s">
        <v>84</v>
      </c>
      <c r="C73" s="5" t="s">
        <v>383</v>
      </c>
      <c r="D73" s="11">
        <f aca="true" t="shared" si="2" ref="D73:E75">D74</f>
        <v>0</v>
      </c>
      <c r="E73" s="11">
        <f t="shared" si="2"/>
        <v>0</v>
      </c>
      <c r="F73" s="12">
        <f t="shared" si="0"/>
        <v>0</v>
      </c>
      <c r="G73" s="14" t="e">
        <f t="shared" si="1"/>
        <v>#DIV/0!</v>
      </c>
    </row>
    <row r="74" spans="1:7" ht="15">
      <c r="A74" s="6"/>
      <c r="B74" s="7" t="s">
        <v>84</v>
      </c>
      <c r="C74" s="8" t="s">
        <v>384</v>
      </c>
      <c r="D74" s="12">
        <f t="shared" si="2"/>
        <v>0</v>
      </c>
      <c r="E74" s="12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84</v>
      </c>
      <c r="C75" s="8" t="s">
        <v>385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30">
      <c r="A76" s="6" t="s">
        <v>218</v>
      </c>
      <c r="B76" s="7" t="s">
        <v>84</v>
      </c>
      <c r="C76" s="8" t="s">
        <v>395</v>
      </c>
      <c r="D76" s="12"/>
      <c r="E76" s="12"/>
      <c r="F76" s="12">
        <f t="shared" si="0"/>
        <v>0</v>
      </c>
      <c r="G76" s="14" t="e">
        <f t="shared" si="1"/>
        <v>#DIV/0!</v>
      </c>
    </row>
    <row r="77" spans="1:7" s="9" customFormat="1" ht="15.75">
      <c r="A77" s="3" t="s">
        <v>109</v>
      </c>
      <c r="B77" s="4" t="s">
        <v>84</v>
      </c>
      <c r="C77" s="5" t="s">
        <v>110</v>
      </c>
      <c r="D77" s="11">
        <f>D78</f>
        <v>130000</v>
      </c>
      <c r="E77" s="11">
        <f>E78</f>
        <v>30000</v>
      </c>
      <c r="F77" s="12">
        <f t="shared" si="0"/>
        <v>100000</v>
      </c>
      <c r="G77" s="14">
        <f t="shared" si="1"/>
        <v>23.076923076923077</v>
      </c>
    </row>
    <row r="78" spans="1:7" ht="30">
      <c r="A78" s="6" t="s">
        <v>106</v>
      </c>
      <c r="B78" s="7" t="s">
        <v>84</v>
      </c>
      <c r="C78" s="8" t="s">
        <v>111</v>
      </c>
      <c r="D78" s="12">
        <f>D79</f>
        <v>130000</v>
      </c>
      <c r="E78" s="12">
        <f>E79</f>
        <v>30000</v>
      </c>
      <c r="F78" s="12">
        <f t="shared" si="0"/>
        <v>100000</v>
      </c>
      <c r="G78" s="14">
        <f t="shared" si="1"/>
        <v>23.076923076923077</v>
      </c>
    </row>
    <row r="79" spans="1:7" ht="15">
      <c r="A79" s="6"/>
      <c r="B79" s="7" t="s">
        <v>84</v>
      </c>
      <c r="C79" s="8" t="s">
        <v>112</v>
      </c>
      <c r="D79" s="12">
        <f>D80+D81+D82+D83+D84+D85+D86+D87</f>
        <v>130000</v>
      </c>
      <c r="E79" s="12">
        <f>E80+E81+E82+E83+E84+E85+E86+E87</f>
        <v>30000</v>
      </c>
      <c r="F79" s="12">
        <f t="shared" si="0"/>
        <v>100000</v>
      </c>
      <c r="G79" s="14">
        <f t="shared" si="1"/>
        <v>23.076923076923077</v>
      </c>
    </row>
    <row r="80" spans="1:7" ht="15">
      <c r="A80" s="6" t="s">
        <v>204</v>
      </c>
      <c r="B80" s="7" t="s">
        <v>84</v>
      </c>
      <c r="C80" s="8" t="s">
        <v>493</v>
      </c>
      <c r="D80" s="12">
        <v>100000</v>
      </c>
      <c r="E80" s="12"/>
      <c r="F80" s="12">
        <f t="shared" si="0"/>
        <v>100000</v>
      </c>
      <c r="G80" s="14">
        <f t="shared" si="1"/>
        <v>0</v>
      </c>
    </row>
    <row r="81" spans="1:7" ht="15">
      <c r="A81" s="6" t="s">
        <v>205</v>
      </c>
      <c r="B81" s="7" t="s">
        <v>84</v>
      </c>
      <c r="C81" s="8" t="s">
        <v>113</v>
      </c>
      <c r="D81" s="12"/>
      <c r="E81" s="12"/>
      <c r="F81" s="12">
        <f t="shared" si="0"/>
        <v>0</v>
      </c>
      <c r="G81" s="14"/>
    </row>
    <row r="82" spans="1:7" ht="15">
      <c r="A82" s="6" t="s">
        <v>206</v>
      </c>
      <c r="B82" s="7" t="s">
        <v>84</v>
      </c>
      <c r="C82" s="8" t="s">
        <v>114</v>
      </c>
      <c r="D82" s="12"/>
      <c r="E82" s="12"/>
      <c r="F82" s="12">
        <f t="shared" si="0"/>
        <v>0</v>
      </c>
      <c r="G82" s="14" t="e">
        <f t="shared" si="1"/>
        <v>#DIV/0!</v>
      </c>
    </row>
    <row r="83" spans="1:7" ht="15">
      <c r="A83" s="6" t="s">
        <v>207</v>
      </c>
      <c r="B83" s="7" t="s">
        <v>84</v>
      </c>
      <c r="C83" s="8" t="s">
        <v>115</v>
      </c>
      <c r="D83" s="12"/>
      <c r="E83" s="12"/>
      <c r="F83" s="12">
        <f t="shared" si="0"/>
        <v>0</v>
      </c>
      <c r="G83" s="14"/>
    </row>
    <row r="84" spans="1:7" ht="15">
      <c r="A84" s="6" t="s">
        <v>204</v>
      </c>
      <c r="B84" s="7" t="s">
        <v>84</v>
      </c>
      <c r="C84" s="8" t="s">
        <v>116</v>
      </c>
      <c r="D84" s="12"/>
      <c r="E84" s="12"/>
      <c r="F84" s="12">
        <f t="shared" si="0"/>
        <v>0</v>
      </c>
      <c r="G84" s="14" t="e">
        <f t="shared" si="1"/>
        <v>#DIV/0!</v>
      </c>
    </row>
    <row r="85" spans="1:7" ht="15">
      <c r="A85" s="6" t="s">
        <v>208</v>
      </c>
      <c r="B85" s="7" t="s">
        <v>84</v>
      </c>
      <c r="C85" s="8" t="s">
        <v>484</v>
      </c>
      <c r="D85" s="12">
        <v>30000</v>
      </c>
      <c r="E85" s="12">
        <v>30000</v>
      </c>
      <c r="F85" s="12">
        <f t="shared" si="0"/>
        <v>0</v>
      </c>
      <c r="G85" s="14">
        <f t="shared" si="1"/>
        <v>100</v>
      </c>
    </row>
    <row r="86" spans="1:7" ht="15">
      <c r="A86" s="6" t="s">
        <v>209</v>
      </c>
      <c r="B86" s="7" t="s">
        <v>84</v>
      </c>
      <c r="C86" s="8" t="s">
        <v>117</v>
      </c>
      <c r="D86" s="12"/>
      <c r="E86" s="12"/>
      <c r="F86" s="12">
        <f t="shared" si="0"/>
        <v>0</v>
      </c>
      <c r="G86" s="14"/>
    </row>
    <row r="87" spans="1:7" ht="15">
      <c r="A87" s="6" t="s">
        <v>210</v>
      </c>
      <c r="B87" s="7" t="s">
        <v>84</v>
      </c>
      <c r="C87" s="8" t="s">
        <v>118</v>
      </c>
      <c r="D87" s="12"/>
      <c r="E87" s="12"/>
      <c r="F87" s="12">
        <f t="shared" si="0"/>
        <v>0</v>
      </c>
      <c r="G87" s="14" t="e">
        <f t="shared" si="1"/>
        <v>#DIV/0!</v>
      </c>
    </row>
    <row r="88" spans="1:7" s="9" customFormat="1" ht="15.75">
      <c r="A88" s="3" t="s">
        <v>119</v>
      </c>
      <c r="B88" s="4" t="s">
        <v>84</v>
      </c>
      <c r="C88" s="5" t="s">
        <v>120</v>
      </c>
      <c r="D88" s="11"/>
      <c r="E88" s="11"/>
      <c r="F88" s="12">
        <f t="shared" si="0"/>
        <v>0</v>
      </c>
      <c r="G88" s="14"/>
    </row>
    <row r="89" spans="1:7" ht="30">
      <c r="A89" s="6" t="s">
        <v>106</v>
      </c>
      <c r="B89" s="7" t="s">
        <v>84</v>
      </c>
      <c r="C89" s="8" t="s">
        <v>121</v>
      </c>
      <c r="D89" s="12"/>
      <c r="E89" s="12"/>
      <c r="F89" s="12">
        <f t="shared" si="0"/>
        <v>0</v>
      </c>
      <c r="G89" s="14"/>
    </row>
    <row r="90" spans="1:7" ht="15">
      <c r="A90" s="6"/>
      <c r="B90" s="7" t="s">
        <v>84</v>
      </c>
      <c r="C90" s="8" t="s">
        <v>122</v>
      </c>
      <c r="D90" s="12"/>
      <c r="E90" s="12"/>
      <c r="F90" s="12">
        <f t="shared" si="0"/>
        <v>0</v>
      </c>
      <c r="G90" s="14"/>
    </row>
    <row r="91" spans="1:7" ht="15">
      <c r="A91" s="6" t="s">
        <v>204</v>
      </c>
      <c r="B91" s="7" t="s">
        <v>84</v>
      </c>
      <c r="C91" s="8" t="s">
        <v>123</v>
      </c>
      <c r="D91" s="12"/>
      <c r="E91" s="12"/>
      <c r="F91" s="12">
        <f t="shared" si="0"/>
        <v>0</v>
      </c>
      <c r="G91" s="14"/>
    </row>
    <row r="92" spans="1:7" s="9" customFormat="1" ht="15.75">
      <c r="A92" s="3" t="s">
        <v>109</v>
      </c>
      <c r="B92" s="4" t="s">
        <v>84</v>
      </c>
      <c r="C92" s="5" t="s">
        <v>124</v>
      </c>
      <c r="D92" s="11">
        <f>D93</f>
        <v>0</v>
      </c>
      <c r="E92" s="11">
        <f>E93</f>
        <v>0</v>
      </c>
      <c r="F92" s="12">
        <f t="shared" si="0"/>
        <v>0</v>
      </c>
      <c r="G92" s="14" t="e">
        <f t="shared" si="1"/>
        <v>#DIV/0!</v>
      </c>
    </row>
    <row r="93" spans="1:7" ht="30">
      <c r="A93" s="6" t="s">
        <v>106</v>
      </c>
      <c r="B93" s="7" t="s">
        <v>84</v>
      </c>
      <c r="C93" s="8" t="s">
        <v>125</v>
      </c>
      <c r="D93" s="12">
        <f>D94</f>
        <v>0</v>
      </c>
      <c r="E93" s="12">
        <f>E94</f>
        <v>0</v>
      </c>
      <c r="F93" s="12">
        <f t="shared" si="0"/>
        <v>0</v>
      </c>
      <c r="G93" s="14" t="e">
        <f t="shared" si="1"/>
        <v>#DIV/0!</v>
      </c>
    </row>
    <row r="94" spans="1:7" ht="15">
      <c r="A94" s="6"/>
      <c r="B94" s="7" t="s">
        <v>84</v>
      </c>
      <c r="C94" s="8" t="s">
        <v>126</v>
      </c>
      <c r="D94" s="12">
        <f>D95+D96+D97+D98+D99</f>
        <v>0</v>
      </c>
      <c r="E94" s="12">
        <f>E95+E96+E97+E98+E99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 t="s">
        <v>204</v>
      </c>
      <c r="B95" s="7" t="s">
        <v>84</v>
      </c>
      <c r="C95" s="8" t="s">
        <v>127</v>
      </c>
      <c r="D95" s="12"/>
      <c r="E95" s="12"/>
      <c r="F95" s="12">
        <f t="shared" si="0"/>
        <v>0</v>
      </c>
      <c r="G95" s="14"/>
    </row>
    <row r="96" spans="1:7" ht="15">
      <c r="A96" s="6" t="s">
        <v>208</v>
      </c>
      <c r="B96" s="7" t="s">
        <v>84</v>
      </c>
      <c r="C96" s="8" t="s">
        <v>128</v>
      </c>
      <c r="D96" s="12"/>
      <c r="E96" s="12"/>
      <c r="F96" s="12">
        <f t="shared" si="0"/>
        <v>0</v>
      </c>
      <c r="G96" s="14"/>
    </row>
    <row r="97" spans="1:7" ht="15">
      <c r="A97" s="6" t="s">
        <v>211</v>
      </c>
      <c r="B97" s="7" t="s">
        <v>84</v>
      </c>
      <c r="C97" s="8" t="s">
        <v>129</v>
      </c>
      <c r="D97" s="12"/>
      <c r="E97" s="12"/>
      <c r="F97" s="12">
        <f t="shared" si="0"/>
        <v>0</v>
      </c>
      <c r="G97" s="14"/>
    </row>
    <row r="98" spans="1:7" ht="15">
      <c r="A98" s="6" t="s">
        <v>211</v>
      </c>
      <c r="B98" s="7" t="s">
        <v>84</v>
      </c>
      <c r="C98" s="8" t="s">
        <v>130</v>
      </c>
      <c r="D98" s="12"/>
      <c r="E98" s="12"/>
      <c r="F98" s="12">
        <f t="shared" si="0"/>
        <v>0</v>
      </c>
      <c r="G98" s="14"/>
    </row>
    <row r="99" spans="1:7" ht="15">
      <c r="A99" s="6" t="s">
        <v>209</v>
      </c>
      <c r="B99" s="7" t="s">
        <v>84</v>
      </c>
      <c r="C99" s="8" t="s">
        <v>131</v>
      </c>
      <c r="D99" s="12"/>
      <c r="E99" s="12"/>
      <c r="F99" s="12">
        <f t="shared" si="0"/>
        <v>0</v>
      </c>
      <c r="G99" s="14" t="e">
        <f t="shared" si="1"/>
        <v>#DIV/0!</v>
      </c>
    </row>
    <row r="100" spans="1:7" s="9" customFormat="1" ht="15.75">
      <c r="A100" s="3" t="s">
        <v>144</v>
      </c>
      <c r="B100" s="4" t="s">
        <v>84</v>
      </c>
      <c r="C100" s="5" t="s">
        <v>145</v>
      </c>
      <c r="D100" s="11">
        <f>D101</f>
        <v>0</v>
      </c>
      <c r="E100" s="11">
        <f>E101</f>
        <v>0</v>
      </c>
      <c r="F100" s="12">
        <f t="shared" si="0"/>
        <v>0</v>
      </c>
      <c r="G100" s="14" t="e">
        <f t="shared" si="1"/>
        <v>#DIV/0!</v>
      </c>
    </row>
    <row r="101" spans="1:7" ht="30">
      <c r="A101" s="6" t="s">
        <v>106</v>
      </c>
      <c r="B101" s="7" t="s">
        <v>84</v>
      </c>
      <c r="C101" s="8" t="s">
        <v>477</v>
      </c>
      <c r="D101" s="12">
        <f>D102</f>
        <v>0</v>
      </c>
      <c r="E101" s="12">
        <f>E102</f>
        <v>0</v>
      </c>
      <c r="F101" s="12">
        <f t="shared" si="0"/>
        <v>0</v>
      </c>
      <c r="G101" s="14" t="e">
        <f t="shared" si="1"/>
        <v>#DIV/0!</v>
      </c>
    </row>
    <row r="102" spans="1:7" ht="15">
      <c r="A102" s="6"/>
      <c r="B102" s="7" t="s">
        <v>84</v>
      </c>
      <c r="C102" s="8" t="s">
        <v>147</v>
      </c>
      <c r="D102" s="12">
        <f>D103+D104</f>
        <v>0</v>
      </c>
      <c r="E102" s="12">
        <f>E103+E104+E106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 t="s">
        <v>209</v>
      </c>
      <c r="B103" s="7" t="s">
        <v>84</v>
      </c>
      <c r="C103" s="8" t="s">
        <v>19</v>
      </c>
      <c r="D103" s="12"/>
      <c r="E103" s="12"/>
      <c r="F103" s="12">
        <f>D103-E103</f>
        <v>0</v>
      </c>
      <c r="G103" s="14" t="e">
        <f>E103/D103*100</f>
        <v>#DIV/0!</v>
      </c>
    </row>
    <row r="104" spans="1:7" ht="15">
      <c r="A104" s="6" t="s">
        <v>204</v>
      </c>
      <c r="B104" s="7" t="s">
        <v>84</v>
      </c>
      <c r="C104" s="8"/>
      <c r="D104" s="12"/>
      <c r="E104" s="12"/>
      <c r="F104" s="12">
        <f t="shared" si="0"/>
        <v>0</v>
      </c>
      <c r="G104" s="14"/>
    </row>
    <row r="105" spans="1:7" ht="15.75">
      <c r="A105" s="6"/>
      <c r="B105" s="7"/>
      <c r="C105" s="5" t="s">
        <v>479</v>
      </c>
      <c r="D105" s="12">
        <f>D106</f>
        <v>335436</v>
      </c>
      <c r="E105" s="12">
        <f>E106</f>
        <v>0</v>
      </c>
      <c r="F105" s="12">
        <f t="shared" si="0"/>
        <v>335436</v>
      </c>
      <c r="G105" s="14"/>
    </row>
    <row r="106" spans="1:7" ht="15">
      <c r="A106" s="6"/>
      <c r="B106" s="7"/>
      <c r="C106" s="8" t="s">
        <v>478</v>
      </c>
      <c r="D106" s="12">
        <v>335436</v>
      </c>
      <c r="E106" s="12"/>
      <c r="F106" s="12">
        <f t="shared" si="0"/>
        <v>335436</v>
      </c>
      <c r="G106" s="14"/>
    </row>
    <row r="107" spans="1:7" s="9" customFormat="1" ht="15.75">
      <c r="A107" s="3" t="s">
        <v>133</v>
      </c>
      <c r="B107" s="4" t="s">
        <v>84</v>
      </c>
      <c r="C107" s="5" t="s">
        <v>134</v>
      </c>
      <c r="D107" s="11">
        <f>D108</f>
        <v>183500</v>
      </c>
      <c r="E107" s="11">
        <f>E108</f>
        <v>67214</v>
      </c>
      <c r="F107" s="12">
        <f t="shared" si="0"/>
        <v>116286</v>
      </c>
      <c r="G107" s="14">
        <f t="shared" si="1"/>
        <v>36.62888283378747</v>
      </c>
    </row>
    <row r="108" spans="1:7" ht="15">
      <c r="A108" s="6"/>
      <c r="B108" s="7" t="s">
        <v>84</v>
      </c>
      <c r="C108" s="8" t="s">
        <v>135</v>
      </c>
      <c r="D108" s="12">
        <f>D109</f>
        <v>183500</v>
      </c>
      <c r="E108" s="12">
        <f>E109</f>
        <v>67214</v>
      </c>
      <c r="F108" s="12">
        <f t="shared" si="0"/>
        <v>116286</v>
      </c>
      <c r="G108" s="14">
        <f t="shared" si="1"/>
        <v>36.62888283378747</v>
      </c>
    </row>
    <row r="109" spans="1:7" ht="15">
      <c r="A109" s="6"/>
      <c r="B109" s="7" t="s">
        <v>84</v>
      </c>
      <c r="C109" s="8" t="s">
        <v>136</v>
      </c>
      <c r="D109" s="12">
        <f>D110+D111+D112+D113+D114+D115+D116+D117+D118+D119+D120+D121+D122+D123+D124+D125+D126+D127+D128+D129+D130</f>
        <v>183500</v>
      </c>
      <c r="E109" s="12">
        <f>E110+E111+E112+E113+E114+E115+E116+E117+E118+E119+E120+E121+E122+E123+E124+E125+E126+E127+E128+E129+E130</f>
        <v>67214</v>
      </c>
      <c r="F109" s="12">
        <f t="shared" si="0"/>
        <v>116286</v>
      </c>
      <c r="G109" s="14">
        <f t="shared" si="1"/>
        <v>36.62888283378747</v>
      </c>
    </row>
    <row r="110" spans="1:9" ht="15">
      <c r="A110" s="6" t="s">
        <v>212</v>
      </c>
      <c r="B110" s="7" t="s">
        <v>84</v>
      </c>
      <c r="C110" s="35" t="s">
        <v>0</v>
      </c>
      <c r="D110" s="12">
        <v>129900</v>
      </c>
      <c r="E110" s="12">
        <v>50836.34</v>
      </c>
      <c r="F110" s="12">
        <f t="shared" si="0"/>
        <v>79063.66</v>
      </c>
      <c r="G110" s="14">
        <f t="shared" si="1"/>
        <v>39.13498075442648</v>
      </c>
      <c r="H110" s="1">
        <f>E110+H140</f>
        <v>391601.61</v>
      </c>
      <c r="I110" s="1">
        <f>H110+H112</f>
        <v>498833.81</v>
      </c>
    </row>
    <row r="111" spans="1:7" ht="15">
      <c r="A111" s="6" t="s">
        <v>213</v>
      </c>
      <c r="B111" s="7" t="s">
        <v>84</v>
      </c>
      <c r="C111" s="35" t="s">
        <v>1</v>
      </c>
      <c r="D111" s="12">
        <v>4400</v>
      </c>
      <c r="E111" s="12">
        <v>720</v>
      </c>
      <c r="F111" s="12">
        <f t="shared" si="0"/>
        <v>3680</v>
      </c>
      <c r="G111" s="14"/>
    </row>
    <row r="112" spans="1:8" ht="15">
      <c r="A112" s="6" t="s">
        <v>205</v>
      </c>
      <c r="B112" s="7" t="s">
        <v>84</v>
      </c>
      <c r="C112" s="35" t="s">
        <v>2</v>
      </c>
      <c r="D112" s="12">
        <v>39300</v>
      </c>
      <c r="E112" s="12">
        <v>11257.66</v>
      </c>
      <c r="F112" s="12">
        <f t="shared" si="0"/>
        <v>28042.34</v>
      </c>
      <c r="G112" s="14">
        <f t="shared" si="1"/>
        <v>28.645445292620863</v>
      </c>
      <c r="H112" s="1">
        <f>E112+H141</f>
        <v>107232.20000000001</v>
      </c>
    </row>
    <row r="113" spans="1:7" ht="15">
      <c r="A113" s="6" t="s">
        <v>208</v>
      </c>
      <c r="B113" s="7" t="s">
        <v>84</v>
      </c>
      <c r="C113" s="35" t="s">
        <v>3</v>
      </c>
      <c r="D113" s="12"/>
      <c r="E113" s="12"/>
      <c r="F113" s="12">
        <f t="shared" si="0"/>
        <v>0</v>
      </c>
      <c r="G113" s="14"/>
    </row>
    <row r="114" spans="1:7" ht="15">
      <c r="A114" s="6" t="s">
        <v>214</v>
      </c>
      <c r="B114" s="7" t="s">
        <v>84</v>
      </c>
      <c r="C114" s="35" t="s">
        <v>2</v>
      </c>
      <c r="D114" s="12"/>
      <c r="E114" s="12"/>
      <c r="F114" s="12">
        <f t="shared" si="0"/>
        <v>0</v>
      </c>
      <c r="G114" s="14" t="e">
        <f t="shared" si="1"/>
        <v>#DIV/0!</v>
      </c>
    </row>
    <row r="115" spans="1:7" ht="15">
      <c r="A115" s="6" t="s">
        <v>215</v>
      </c>
      <c r="B115" s="7" t="s">
        <v>84</v>
      </c>
      <c r="C115" s="35" t="s">
        <v>4</v>
      </c>
      <c r="D115" s="12">
        <v>3600</v>
      </c>
      <c r="E115" s="12">
        <v>800</v>
      </c>
      <c r="F115" s="12">
        <f t="shared" si="0"/>
        <v>2800</v>
      </c>
      <c r="G115" s="14">
        <f t="shared" si="1"/>
        <v>22.22222222222222</v>
      </c>
    </row>
    <row r="116" spans="1:7" ht="15">
      <c r="A116" s="6" t="s">
        <v>204</v>
      </c>
      <c r="B116" s="7" t="s">
        <v>84</v>
      </c>
      <c r="C116" s="35" t="s">
        <v>5</v>
      </c>
      <c r="D116" s="12"/>
      <c r="E116" s="12"/>
      <c r="F116" s="12">
        <f t="shared" si="0"/>
        <v>0</v>
      </c>
      <c r="G116" s="14"/>
    </row>
    <row r="117" spans="1:7" ht="15">
      <c r="A117" s="6" t="s">
        <v>216</v>
      </c>
      <c r="B117" s="7" t="s">
        <v>84</v>
      </c>
      <c r="C117" s="35" t="s">
        <v>6</v>
      </c>
      <c r="D117" s="12"/>
      <c r="E117" s="12"/>
      <c r="F117" s="12">
        <f t="shared" si="0"/>
        <v>0</v>
      </c>
      <c r="G117" s="14" t="e">
        <f t="shared" si="1"/>
        <v>#DIV/0!</v>
      </c>
    </row>
    <row r="118" spans="1:7" ht="15">
      <c r="A118" s="6" t="s">
        <v>217</v>
      </c>
      <c r="B118" s="7" t="s">
        <v>84</v>
      </c>
      <c r="C118" s="35" t="s">
        <v>7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209</v>
      </c>
      <c r="B119" s="7" t="s">
        <v>84</v>
      </c>
      <c r="C119" s="35" t="s">
        <v>8</v>
      </c>
      <c r="D119" s="12"/>
      <c r="E119" s="12"/>
      <c r="F119" s="12">
        <f t="shared" si="0"/>
        <v>0</v>
      </c>
      <c r="G119" s="14"/>
    </row>
    <row r="120" spans="1:7" ht="15">
      <c r="A120" s="6" t="s">
        <v>210</v>
      </c>
      <c r="B120" s="7" t="s">
        <v>84</v>
      </c>
      <c r="C120" s="35" t="s">
        <v>9</v>
      </c>
      <c r="D120" s="12">
        <v>3600</v>
      </c>
      <c r="E120" s="12">
        <v>3600</v>
      </c>
      <c r="F120" s="12">
        <f t="shared" si="0"/>
        <v>0</v>
      </c>
      <c r="G120" s="14">
        <f t="shared" si="1"/>
        <v>100</v>
      </c>
    </row>
    <row r="121" spans="1:7" ht="15">
      <c r="A121" s="6" t="s">
        <v>205</v>
      </c>
      <c r="B121" s="7" t="s">
        <v>84</v>
      </c>
      <c r="C121" s="35" t="s">
        <v>18</v>
      </c>
      <c r="D121" s="12"/>
      <c r="E121" s="12"/>
      <c r="F121" s="12">
        <f t="shared" si="0"/>
        <v>0</v>
      </c>
      <c r="G121" s="14"/>
    </row>
    <row r="122" spans="1:7" ht="15">
      <c r="A122" s="6" t="s">
        <v>219</v>
      </c>
      <c r="B122" s="7" t="s">
        <v>84</v>
      </c>
      <c r="C122" s="35" t="s">
        <v>10</v>
      </c>
      <c r="D122" s="12"/>
      <c r="E122" s="12"/>
      <c r="F122" s="12">
        <f t="shared" si="0"/>
        <v>0</v>
      </c>
      <c r="G122" s="14"/>
    </row>
    <row r="123" spans="1:7" ht="15">
      <c r="A123" s="6" t="s">
        <v>220</v>
      </c>
      <c r="B123" s="7" t="s">
        <v>84</v>
      </c>
      <c r="C123" s="35" t="s">
        <v>11</v>
      </c>
      <c r="D123" s="12"/>
      <c r="E123" s="12"/>
      <c r="F123" s="12">
        <f t="shared" si="0"/>
        <v>0</v>
      </c>
      <c r="G123" s="14"/>
    </row>
    <row r="124" spans="1:7" ht="15">
      <c r="A124" s="6" t="s">
        <v>206</v>
      </c>
      <c r="B124" s="7" t="s">
        <v>84</v>
      </c>
      <c r="C124" s="35" t="s">
        <v>12</v>
      </c>
      <c r="D124" s="12"/>
      <c r="E124" s="12"/>
      <c r="F124" s="12">
        <f t="shared" si="0"/>
        <v>0</v>
      </c>
      <c r="G124" s="14"/>
    </row>
    <row r="125" spans="1:7" ht="15">
      <c r="A125" s="6" t="s">
        <v>204</v>
      </c>
      <c r="B125" s="7" t="s">
        <v>84</v>
      </c>
      <c r="C125" s="35" t="s">
        <v>13</v>
      </c>
      <c r="D125" s="12"/>
      <c r="E125" s="12"/>
      <c r="F125" s="12">
        <f t="shared" si="0"/>
        <v>0</v>
      </c>
      <c r="G125" s="14"/>
    </row>
    <row r="126" spans="1:7" ht="15">
      <c r="A126" s="6" t="s">
        <v>216</v>
      </c>
      <c r="B126" s="7" t="s">
        <v>84</v>
      </c>
      <c r="C126" s="35" t="s">
        <v>14</v>
      </c>
      <c r="D126" s="12"/>
      <c r="E126" s="12"/>
      <c r="F126" s="12">
        <f t="shared" si="0"/>
        <v>0</v>
      </c>
      <c r="G126" s="14"/>
    </row>
    <row r="127" spans="1:7" ht="15">
      <c r="A127" s="6" t="s">
        <v>208</v>
      </c>
      <c r="B127" s="7" t="s">
        <v>84</v>
      </c>
      <c r="C127" s="35" t="s">
        <v>15</v>
      </c>
      <c r="D127" s="12"/>
      <c r="E127" s="12"/>
      <c r="F127" s="12">
        <f t="shared" si="0"/>
        <v>0</v>
      </c>
      <c r="G127" s="14"/>
    </row>
    <row r="128" spans="1:7" ht="15">
      <c r="A128" s="6" t="s">
        <v>221</v>
      </c>
      <c r="B128" s="7" t="s">
        <v>84</v>
      </c>
      <c r="C128" s="35" t="s">
        <v>15</v>
      </c>
      <c r="D128" s="12"/>
      <c r="E128" s="12"/>
      <c r="F128" s="12">
        <f t="shared" si="0"/>
        <v>0</v>
      </c>
      <c r="G128" s="14" t="e">
        <f aca="true" t="shared" si="3" ref="G128:G208">E128/D128*100</f>
        <v>#DIV/0!</v>
      </c>
    </row>
    <row r="129" spans="1:7" ht="15">
      <c r="A129" s="6" t="s">
        <v>209</v>
      </c>
      <c r="B129" s="7" t="s">
        <v>84</v>
      </c>
      <c r="C129" s="35" t="s">
        <v>16</v>
      </c>
      <c r="D129" s="12"/>
      <c r="E129" s="12"/>
      <c r="F129" s="12">
        <f aca="true" t="shared" si="4" ref="F129:F211">D129-E129</f>
        <v>0</v>
      </c>
      <c r="G129" s="14"/>
    </row>
    <row r="130" spans="1:7" ht="15">
      <c r="A130" s="6" t="s">
        <v>210</v>
      </c>
      <c r="B130" s="7" t="s">
        <v>84</v>
      </c>
      <c r="C130" s="35" t="s">
        <v>17</v>
      </c>
      <c r="D130" s="12">
        <v>2700</v>
      </c>
      <c r="E130" s="12"/>
      <c r="F130" s="12">
        <f t="shared" si="4"/>
        <v>2700</v>
      </c>
      <c r="G130" s="14">
        <f t="shared" si="3"/>
        <v>0</v>
      </c>
    </row>
    <row r="131" spans="1:7" s="9" customFormat="1" ht="15.75">
      <c r="A131" s="3"/>
      <c r="B131" s="4"/>
      <c r="C131" s="5"/>
      <c r="D131" s="11"/>
      <c r="E131" s="11"/>
      <c r="F131" s="12"/>
      <c r="G131" s="14"/>
    </row>
    <row r="132" spans="1:7" s="9" customFormat="1" ht="15.75">
      <c r="A132" s="6"/>
      <c r="B132" s="4"/>
      <c r="C132" s="36"/>
      <c r="D132" s="12"/>
      <c r="E132" s="12"/>
      <c r="F132" s="12"/>
      <c r="G132" s="14"/>
    </row>
    <row r="133" spans="1:7" s="9" customFormat="1" ht="15.75">
      <c r="A133" s="6"/>
      <c r="B133" s="4"/>
      <c r="C133" s="36"/>
      <c r="D133" s="12"/>
      <c r="E133" s="12"/>
      <c r="F133" s="12"/>
      <c r="G133" s="14"/>
    </row>
    <row r="134" spans="1:7" ht="15">
      <c r="A134" s="6"/>
      <c r="B134" s="7"/>
      <c r="C134" s="8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s="9" customFormat="1" ht="31.5">
      <c r="A137" s="3" t="s">
        <v>140</v>
      </c>
      <c r="B137" s="4" t="s">
        <v>84</v>
      </c>
      <c r="C137" s="5" t="s">
        <v>141</v>
      </c>
      <c r="D137" s="11">
        <f>D138</f>
        <v>499400</v>
      </c>
      <c r="E137" s="11">
        <f>E138</f>
        <v>194976.45</v>
      </c>
      <c r="F137" s="12">
        <f t="shared" si="4"/>
        <v>304423.55</v>
      </c>
      <c r="G137" s="14">
        <f t="shared" si="3"/>
        <v>39.04214056868242</v>
      </c>
    </row>
    <row r="138" spans="1:7" ht="15">
      <c r="A138" s="6"/>
      <c r="B138" s="7" t="s">
        <v>84</v>
      </c>
      <c r="C138" s="8" t="s">
        <v>427</v>
      </c>
      <c r="D138" s="12">
        <f>D139</f>
        <v>499400</v>
      </c>
      <c r="E138" s="12">
        <f>E139</f>
        <v>194976.45</v>
      </c>
      <c r="F138" s="12">
        <f t="shared" si="4"/>
        <v>304423.55</v>
      </c>
      <c r="G138" s="14">
        <f t="shared" si="3"/>
        <v>39.04214056868242</v>
      </c>
    </row>
    <row r="139" spans="1:7" ht="15">
      <c r="A139" s="6"/>
      <c r="B139" s="7" t="s">
        <v>84</v>
      </c>
      <c r="C139" s="8" t="s">
        <v>428</v>
      </c>
      <c r="D139" s="12">
        <f>D140+D141</f>
        <v>499400</v>
      </c>
      <c r="E139" s="12">
        <f>E140+E141</f>
        <v>194976.45</v>
      </c>
      <c r="F139" s="12">
        <f t="shared" si="4"/>
        <v>304423.55</v>
      </c>
      <c r="G139" s="14">
        <f t="shared" si="3"/>
        <v>39.04214056868242</v>
      </c>
    </row>
    <row r="140" spans="1:8" ht="15">
      <c r="A140" s="6" t="s">
        <v>212</v>
      </c>
      <c r="B140" s="7" t="s">
        <v>84</v>
      </c>
      <c r="C140" s="8" t="s">
        <v>429</v>
      </c>
      <c r="D140" s="12">
        <v>383600</v>
      </c>
      <c r="E140" s="12">
        <v>152071.01</v>
      </c>
      <c r="F140" s="12">
        <f t="shared" si="4"/>
        <v>231528.99</v>
      </c>
      <c r="G140" s="14">
        <f t="shared" si="3"/>
        <v>39.643120437956206</v>
      </c>
      <c r="H140" s="1">
        <f>E140+E145</f>
        <v>340765.27</v>
      </c>
    </row>
    <row r="141" spans="1:8" ht="15">
      <c r="A141" s="6" t="s">
        <v>214</v>
      </c>
      <c r="B141" s="7" t="s">
        <v>84</v>
      </c>
      <c r="C141" s="8" t="s">
        <v>430</v>
      </c>
      <c r="D141" s="12">
        <v>115800</v>
      </c>
      <c r="E141" s="12">
        <v>42905.44</v>
      </c>
      <c r="F141" s="12">
        <f t="shared" si="4"/>
        <v>72894.56</v>
      </c>
      <c r="G141" s="14">
        <f t="shared" si="3"/>
        <v>37.0513298791019</v>
      </c>
      <c r="H141" s="1">
        <f>E141+E147</f>
        <v>95974.54000000001</v>
      </c>
    </row>
    <row r="142" spans="1:7" s="9" customFormat="1" ht="47.25">
      <c r="A142" s="3" t="s">
        <v>142</v>
      </c>
      <c r="B142" s="4" t="s">
        <v>84</v>
      </c>
      <c r="C142" s="5" t="s">
        <v>143</v>
      </c>
      <c r="D142" s="11">
        <f>D143</f>
        <v>1458000</v>
      </c>
      <c r="E142" s="11">
        <f>E143</f>
        <v>506216.45999999996</v>
      </c>
      <c r="F142" s="12">
        <f t="shared" si="4"/>
        <v>951783.54</v>
      </c>
      <c r="G142" s="14">
        <f t="shared" si="3"/>
        <v>34.71992181069958</v>
      </c>
    </row>
    <row r="143" spans="1:7" ht="15">
      <c r="A143" s="6"/>
      <c r="B143" s="7" t="s">
        <v>84</v>
      </c>
      <c r="C143" s="8" t="s">
        <v>431</v>
      </c>
      <c r="D143" s="12">
        <f>D144</f>
        <v>1458000</v>
      </c>
      <c r="E143" s="12">
        <f>E144</f>
        <v>506216.45999999996</v>
      </c>
      <c r="F143" s="12">
        <f t="shared" si="4"/>
        <v>951783.54</v>
      </c>
      <c r="G143" s="14">
        <f t="shared" si="3"/>
        <v>34.71992181069958</v>
      </c>
    </row>
    <row r="144" spans="1:7" ht="15">
      <c r="A144" s="6"/>
      <c r="B144" s="7" t="s">
        <v>84</v>
      </c>
      <c r="C144" s="8" t="s">
        <v>432</v>
      </c>
      <c r="D144" s="12">
        <f>D145+D146+D147+D148+D149+D150+D151+D152+D153+D154+D155+D156+D157+D158+D159+D160+D161+D162+D163+D164+D165+D166+D167+D168+D169+D170+D171+D172+D173</f>
        <v>1458000</v>
      </c>
      <c r="E144" s="12">
        <f>E145+E146+E147+E148+E149+E150+E151+E152+E153+E154+E155+E156+E157+E158+E159+E160+E161+E162+E163+E164+E165+E166+E167+E168+E169+E170+E171+E172+E173</f>
        <v>506216.45999999996</v>
      </c>
      <c r="F144" s="12">
        <f t="shared" si="4"/>
        <v>951783.54</v>
      </c>
      <c r="G144" s="14">
        <f t="shared" si="3"/>
        <v>34.71992181069958</v>
      </c>
    </row>
    <row r="145" spans="1:7" ht="15">
      <c r="A145" s="6" t="s">
        <v>212</v>
      </c>
      <c r="B145" s="7" t="s">
        <v>84</v>
      </c>
      <c r="C145" s="8" t="s">
        <v>433</v>
      </c>
      <c r="D145" s="12">
        <v>520800</v>
      </c>
      <c r="E145" s="12">
        <v>188694.26</v>
      </c>
      <c r="F145" s="12">
        <f t="shared" si="4"/>
        <v>332105.74</v>
      </c>
      <c r="G145" s="14">
        <f t="shared" si="3"/>
        <v>36.231616743471584</v>
      </c>
    </row>
    <row r="146" spans="1:7" ht="15">
      <c r="A146" s="6" t="s">
        <v>213</v>
      </c>
      <c r="B146" s="7" t="s">
        <v>84</v>
      </c>
      <c r="C146" s="8" t="s">
        <v>434</v>
      </c>
      <c r="D146" s="12">
        <v>0</v>
      </c>
      <c r="E146" s="12"/>
      <c r="F146" s="12">
        <f t="shared" si="4"/>
        <v>0</v>
      </c>
      <c r="G146" s="14" t="e">
        <f t="shared" si="3"/>
        <v>#DIV/0!</v>
      </c>
    </row>
    <row r="147" spans="1:7" ht="15">
      <c r="A147" s="6" t="s">
        <v>214</v>
      </c>
      <c r="B147" s="7" t="s">
        <v>84</v>
      </c>
      <c r="C147" s="8" t="s">
        <v>435</v>
      </c>
      <c r="D147" s="12">
        <v>157300</v>
      </c>
      <c r="E147" s="12">
        <v>53069.1</v>
      </c>
      <c r="F147" s="12">
        <f t="shared" si="4"/>
        <v>104230.9</v>
      </c>
      <c r="G147" s="14">
        <f t="shared" si="3"/>
        <v>33.73750794659885</v>
      </c>
    </row>
    <row r="148" spans="1:7" ht="15">
      <c r="A148" s="6" t="s">
        <v>215</v>
      </c>
      <c r="B148" s="7" t="s">
        <v>84</v>
      </c>
      <c r="C148" s="8" t="s">
        <v>436</v>
      </c>
      <c r="D148" s="12">
        <v>46000</v>
      </c>
      <c r="E148" s="12">
        <v>6627.86</v>
      </c>
      <c r="F148" s="12">
        <f t="shared" si="4"/>
        <v>39372.14</v>
      </c>
      <c r="G148" s="14">
        <f t="shared" si="3"/>
        <v>14.408391304347825</v>
      </c>
    </row>
    <row r="149" spans="1:7" ht="15">
      <c r="A149" s="6" t="s">
        <v>204</v>
      </c>
      <c r="B149" s="7" t="s">
        <v>84</v>
      </c>
      <c r="C149" s="8" t="s">
        <v>437</v>
      </c>
      <c r="D149" s="12">
        <v>15000</v>
      </c>
      <c r="E149" s="12"/>
      <c r="F149" s="12">
        <f t="shared" si="4"/>
        <v>15000</v>
      </c>
      <c r="G149" s="14">
        <f t="shared" si="3"/>
        <v>0</v>
      </c>
    </row>
    <row r="150" spans="1:7" ht="15">
      <c r="A150" s="6" t="s">
        <v>216</v>
      </c>
      <c r="B150" s="7" t="s">
        <v>84</v>
      </c>
      <c r="C150" s="8" t="s">
        <v>438</v>
      </c>
      <c r="D150" s="12">
        <v>8900</v>
      </c>
      <c r="E150" s="12"/>
      <c r="F150" s="12">
        <f t="shared" si="4"/>
        <v>8900</v>
      </c>
      <c r="G150" s="14">
        <f t="shared" si="3"/>
        <v>0</v>
      </c>
    </row>
    <row r="151" spans="1:7" ht="15">
      <c r="A151" s="6" t="s">
        <v>208</v>
      </c>
      <c r="B151" s="7" t="s">
        <v>84</v>
      </c>
      <c r="C151" s="8" t="s">
        <v>439</v>
      </c>
      <c r="D151" s="12">
        <v>21700</v>
      </c>
      <c r="E151" s="12"/>
      <c r="F151" s="12">
        <f t="shared" si="4"/>
        <v>21700</v>
      </c>
      <c r="G151" s="14">
        <f t="shared" si="3"/>
        <v>0</v>
      </c>
    </row>
    <row r="152" spans="1:7" ht="15">
      <c r="A152" s="6" t="s">
        <v>217</v>
      </c>
      <c r="B152" s="7" t="s">
        <v>84</v>
      </c>
      <c r="C152" s="8" t="s">
        <v>440</v>
      </c>
      <c r="D152" s="12">
        <v>35300</v>
      </c>
      <c r="E152" s="12">
        <v>3000</v>
      </c>
      <c r="F152" s="12">
        <f t="shared" si="4"/>
        <v>32300</v>
      </c>
      <c r="G152" s="14">
        <f t="shared" si="3"/>
        <v>8.498583569405099</v>
      </c>
    </row>
    <row r="153" spans="1:7" ht="15">
      <c r="A153" s="6" t="s">
        <v>209</v>
      </c>
      <c r="B153" s="7" t="s">
        <v>84</v>
      </c>
      <c r="C153" s="8" t="s">
        <v>441</v>
      </c>
      <c r="D153" s="12">
        <v>135401</v>
      </c>
      <c r="E153" s="12">
        <v>74390</v>
      </c>
      <c r="F153" s="12">
        <f t="shared" si="4"/>
        <v>61011</v>
      </c>
      <c r="G153" s="14">
        <f t="shared" si="3"/>
        <v>54.94051004054623</v>
      </c>
    </row>
    <row r="154" spans="1:7" ht="15">
      <c r="A154" s="6" t="s">
        <v>210</v>
      </c>
      <c r="B154" s="7" t="s">
        <v>84</v>
      </c>
      <c r="C154" s="8" t="s">
        <v>442</v>
      </c>
      <c r="D154" s="12">
        <v>59999</v>
      </c>
      <c r="E154" s="12">
        <v>37499</v>
      </c>
      <c r="F154" s="12">
        <f t="shared" si="4"/>
        <v>22500</v>
      </c>
      <c r="G154" s="14">
        <f t="shared" si="3"/>
        <v>62.49937498958316</v>
      </c>
    </row>
    <row r="155" spans="1:7" ht="15">
      <c r="A155" s="6" t="s">
        <v>215</v>
      </c>
      <c r="B155" s="7" t="s">
        <v>84</v>
      </c>
      <c r="C155" s="8" t="s">
        <v>443</v>
      </c>
      <c r="D155" s="12"/>
      <c r="E155" s="12"/>
      <c r="F155" s="12">
        <f t="shared" si="4"/>
        <v>0</v>
      </c>
      <c r="G155" s="14"/>
    </row>
    <row r="156" spans="1:7" ht="15">
      <c r="A156" s="6" t="s">
        <v>219</v>
      </c>
      <c r="B156" s="7" t="s">
        <v>84</v>
      </c>
      <c r="C156" s="8" t="s">
        <v>444</v>
      </c>
      <c r="D156" s="12"/>
      <c r="E156" s="12"/>
      <c r="F156" s="12">
        <f t="shared" si="4"/>
        <v>0</v>
      </c>
      <c r="G156" s="14"/>
    </row>
    <row r="157" spans="1:7" ht="15">
      <c r="A157" s="6" t="s">
        <v>223</v>
      </c>
      <c r="B157" s="7" t="s">
        <v>84</v>
      </c>
      <c r="C157" s="8" t="s">
        <v>445</v>
      </c>
      <c r="D157" s="12"/>
      <c r="E157" s="12"/>
      <c r="F157" s="12">
        <f t="shared" si="4"/>
        <v>0</v>
      </c>
      <c r="G157" s="14" t="e">
        <f t="shared" si="3"/>
        <v>#DIV/0!</v>
      </c>
    </row>
    <row r="158" spans="1:7" ht="15">
      <c r="A158" s="6" t="s">
        <v>220</v>
      </c>
      <c r="B158" s="7" t="s">
        <v>84</v>
      </c>
      <c r="C158" s="8" t="s">
        <v>446</v>
      </c>
      <c r="D158" s="12">
        <v>24000</v>
      </c>
      <c r="E158" s="12">
        <v>11888.74</v>
      </c>
      <c r="F158" s="12">
        <f t="shared" si="4"/>
        <v>12111.26</v>
      </c>
      <c r="G158" s="14">
        <f t="shared" si="3"/>
        <v>49.53641666666667</v>
      </c>
    </row>
    <row r="159" spans="1:7" ht="15">
      <c r="A159" s="6" t="s">
        <v>206</v>
      </c>
      <c r="B159" s="7" t="s">
        <v>84</v>
      </c>
      <c r="C159" s="8" t="s">
        <v>447</v>
      </c>
      <c r="D159" s="12">
        <v>5800</v>
      </c>
      <c r="E159" s="12">
        <v>2900</v>
      </c>
      <c r="F159" s="12">
        <f t="shared" si="4"/>
        <v>2900</v>
      </c>
      <c r="G159" s="14">
        <f t="shared" si="3"/>
        <v>50</v>
      </c>
    </row>
    <row r="160" spans="1:7" ht="15">
      <c r="A160" s="6" t="s">
        <v>224</v>
      </c>
      <c r="B160" s="7" t="s">
        <v>84</v>
      </c>
      <c r="C160" s="8" t="s">
        <v>448</v>
      </c>
      <c r="D160" s="12"/>
      <c r="E160" s="12"/>
      <c r="F160" s="12">
        <f t="shared" si="4"/>
        <v>0</v>
      </c>
      <c r="G160" s="14"/>
    </row>
    <row r="161" spans="1:7" ht="15">
      <c r="A161" s="6" t="s">
        <v>207</v>
      </c>
      <c r="B161" s="7" t="s">
        <v>84</v>
      </c>
      <c r="C161" s="8" t="s">
        <v>449</v>
      </c>
      <c r="D161" s="12"/>
      <c r="E161" s="12"/>
      <c r="F161" s="12">
        <f t="shared" si="4"/>
        <v>0</v>
      </c>
      <c r="G161" s="14"/>
    </row>
    <row r="162" spans="1:7" ht="15">
      <c r="A162" s="6" t="s">
        <v>204</v>
      </c>
      <c r="B162" s="7" t="s">
        <v>84</v>
      </c>
      <c r="C162" s="8" t="s">
        <v>450</v>
      </c>
      <c r="D162" s="12">
        <v>12600</v>
      </c>
      <c r="E162" s="12"/>
      <c r="F162" s="12">
        <f t="shared" si="4"/>
        <v>12600</v>
      </c>
      <c r="G162" s="14">
        <f t="shared" si="3"/>
        <v>0</v>
      </c>
    </row>
    <row r="163" spans="1:7" ht="15">
      <c r="A163" s="6" t="s">
        <v>216</v>
      </c>
      <c r="B163" s="7" t="s">
        <v>84</v>
      </c>
      <c r="C163" s="8" t="s">
        <v>451</v>
      </c>
      <c r="D163" s="12">
        <v>5000</v>
      </c>
      <c r="E163" s="12">
        <v>153.83</v>
      </c>
      <c r="F163" s="12">
        <f t="shared" si="4"/>
        <v>4846.17</v>
      </c>
      <c r="G163" s="14">
        <f t="shared" si="3"/>
        <v>3.0766</v>
      </c>
    </row>
    <row r="164" spans="1:7" ht="15">
      <c r="A164" s="6" t="s">
        <v>208</v>
      </c>
      <c r="B164" s="7" t="s">
        <v>84</v>
      </c>
      <c r="C164" s="8" t="s">
        <v>452</v>
      </c>
      <c r="D164" s="12">
        <v>20500</v>
      </c>
      <c r="E164" s="12"/>
      <c r="F164" s="12">
        <f t="shared" si="4"/>
        <v>20500</v>
      </c>
      <c r="G164" s="14">
        <f t="shared" si="3"/>
        <v>0</v>
      </c>
    </row>
    <row r="165" spans="1:7" ht="15">
      <c r="A165" s="6" t="s">
        <v>225</v>
      </c>
      <c r="B165" s="7" t="s">
        <v>84</v>
      </c>
      <c r="C165" s="8" t="s">
        <v>453</v>
      </c>
      <c r="D165" s="12"/>
      <c r="E165" s="12"/>
      <c r="F165" s="12">
        <f t="shared" si="4"/>
        <v>0</v>
      </c>
      <c r="G165" s="14"/>
    </row>
    <row r="166" spans="1:7" ht="15">
      <c r="A166" s="6" t="s">
        <v>231</v>
      </c>
      <c r="B166" s="7" t="s">
        <v>84</v>
      </c>
      <c r="C166" s="8" t="s">
        <v>454</v>
      </c>
      <c r="D166" s="12">
        <v>4300</v>
      </c>
      <c r="E166" s="12"/>
      <c r="F166" s="12">
        <f t="shared" si="4"/>
        <v>4300</v>
      </c>
      <c r="G166" s="14">
        <f t="shared" si="3"/>
        <v>0</v>
      </c>
    </row>
    <row r="167" spans="1:7" ht="15">
      <c r="A167" s="6" t="s">
        <v>221</v>
      </c>
      <c r="B167" s="7" t="s">
        <v>84</v>
      </c>
      <c r="C167" s="8" t="s">
        <v>455</v>
      </c>
      <c r="D167" s="12"/>
      <c r="E167" s="12"/>
      <c r="F167" s="12">
        <f t="shared" si="4"/>
        <v>0</v>
      </c>
      <c r="G167" s="14"/>
    </row>
    <row r="168" spans="1:7" ht="15">
      <c r="A168" s="6" t="s">
        <v>232</v>
      </c>
      <c r="B168" s="7" t="s">
        <v>84</v>
      </c>
      <c r="C168" s="8" t="s">
        <v>456</v>
      </c>
      <c r="D168" s="12"/>
      <c r="E168" s="12"/>
      <c r="F168" s="12">
        <f t="shared" si="4"/>
        <v>0</v>
      </c>
      <c r="G168" s="14" t="e">
        <f t="shared" si="3"/>
        <v>#DIV/0!</v>
      </c>
    </row>
    <row r="169" spans="1:7" ht="15">
      <c r="A169" s="6" t="s">
        <v>209</v>
      </c>
      <c r="B169" s="7" t="s">
        <v>84</v>
      </c>
      <c r="C169" s="8" t="s">
        <v>457</v>
      </c>
      <c r="D169" s="12">
        <v>370800</v>
      </c>
      <c r="E169" s="12">
        <v>125100.67</v>
      </c>
      <c r="F169" s="12">
        <f t="shared" si="4"/>
        <v>245699.33000000002</v>
      </c>
      <c r="G169" s="14"/>
    </row>
    <row r="170" spans="1:7" ht="15">
      <c r="A170" s="6" t="s">
        <v>210</v>
      </c>
      <c r="B170" s="7" t="s">
        <v>84</v>
      </c>
      <c r="C170" s="8" t="s">
        <v>458</v>
      </c>
      <c r="D170" s="12">
        <v>10500</v>
      </c>
      <c r="E170" s="12">
        <v>1917</v>
      </c>
      <c r="F170" s="12">
        <f t="shared" si="4"/>
        <v>8583</v>
      </c>
      <c r="G170" s="14">
        <f t="shared" si="3"/>
        <v>18.257142857142856</v>
      </c>
    </row>
    <row r="171" spans="1:7" ht="15">
      <c r="A171" s="6" t="s">
        <v>226</v>
      </c>
      <c r="B171" s="7" t="s">
        <v>84</v>
      </c>
      <c r="C171" s="8" t="s">
        <v>459</v>
      </c>
      <c r="D171" s="12">
        <v>2000</v>
      </c>
      <c r="E171" s="12">
        <v>510</v>
      </c>
      <c r="F171" s="12">
        <f t="shared" si="4"/>
        <v>1490</v>
      </c>
      <c r="G171" s="14">
        <f t="shared" si="3"/>
        <v>25.5</v>
      </c>
    </row>
    <row r="172" spans="1:7" ht="15">
      <c r="A172" s="6" t="s">
        <v>227</v>
      </c>
      <c r="B172" s="7" t="s">
        <v>84</v>
      </c>
      <c r="C172" s="8" t="s">
        <v>460</v>
      </c>
      <c r="D172" s="12">
        <v>1000</v>
      </c>
      <c r="E172" s="12">
        <v>186</v>
      </c>
      <c r="F172" s="12">
        <f t="shared" si="4"/>
        <v>814</v>
      </c>
      <c r="G172" s="14">
        <f t="shared" si="3"/>
        <v>18.6</v>
      </c>
    </row>
    <row r="173" spans="1:7" ht="30">
      <c r="A173" s="6" t="s">
        <v>228</v>
      </c>
      <c r="B173" s="7" t="s">
        <v>84</v>
      </c>
      <c r="C173" s="8" t="s">
        <v>470</v>
      </c>
      <c r="D173" s="12">
        <v>1100</v>
      </c>
      <c r="E173" s="12">
        <v>280</v>
      </c>
      <c r="F173" s="12">
        <f t="shared" si="4"/>
        <v>820</v>
      </c>
      <c r="G173" s="14">
        <f t="shared" si="3"/>
        <v>25.454545454545453</v>
      </c>
    </row>
    <row r="174" spans="1:7" s="9" customFormat="1" ht="15.75">
      <c r="A174" s="3" t="s">
        <v>137</v>
      </c>
      <c r="B174" s="4" t="s">
        <v>84</v>
      </c>
      <c r="C174" s="5" t="s">
        <v>138</v>
      </c>
      <c r="D174" s="11">
        <f aca="true" t="shared" si="5" ref="D174:E176">D175</f>
        <v>1000</v>
      </c>
      <c r="E174" s="11">
        <f t="shared" si="5"/>
        <v>0</v>
      </c>
      <c r="F174" s="12">
        <f>D174-E174</f>
        <v>1000</v>
      </c>
      <c r="G174" s="14"/>
    </row>
    <row r="175" spans="1:7" ht="15">
      <c r="A175" s="6"/>
      <c r="B175" s="7" t="s">
        <v>84</v>
      </c>
      <c r="C175" s="8" t="s">
        <v>425</v>
      </c>
      <c r="D175" s="12">
        <f t="shared" si="5"/>
        <v>1000</v>
      </c>
      <c r="E175" s="12">
        <f t="shared" si="5"/>
        <v>0</v>
      </c>
      <c r="F175" s="12">
        <f>D175-E175</f>
        <v>1000</v>
      </c>
      <c r="G175" s="14"/>
    </row>
    <row r="176" spans="1:7" ht="15">
      <c r="A176" s="6"/>
      <c r="B176" s="7" t="s">
        <v>84</v>
      </c>
      <c r="C176" s="8" t="s">
        <v>426</v>
      </c>
      <c r="D176" s="12">
        <f t="shared" si="5"/>
        <v>1000</v>
      </c>
      <c r="E176" s="12">
        <f t="shared" si="5"/>
        <v>0</v>
      </c>
      <c r="F176" s="12">
        <f>D176-E176</f>
        <v>1000</v>
      </c>
      <c r="G176" s="14"/>
    </row>
    <row r="177" spans="1:7" ht="15">
      <c r="A177" s="6" t="s">
        <v>139</v>
      </c>
      <c r="B177" s="7" t="s">
        <v>84</v>
      </c>
      <c r="C177" s="8" t="s">
        <v>424</v>
      </c>
      <c r="D177" s="12">
        <v>1000</v>
      </c>
      <c r="E177" s="12"/>
      <c r="F177" s="12">
        <f>D177-E177</f>
        <v>1000</v>
      </c>
      <c r="G177" s="14"/>
    </row>
    <row r="178" spans="1:7" s="9" customFormat="1" ht="15.75">
      <c r="A178" s="3" t="s">
        <v>463</v>
      </c>
      <c r="B178" s="4"/>
      <c r="C178" s="5" t="s">
        <v>461</v>
      </c>
      <c r="D178" s="11">
        <f>D179</f>
        <v>0</v>
      </c>
      <c r="E178" s="11"/>
      <c r="F178" s="12"/>
      <c r="G178" s="14"/>
    </row>
    <row r="179" spans="1:7" s="9" customFormat="1" ht="15.75">
      <c r="A179" s="6" t="s">
        <v>226</v>
      </c>
      <c r="B179" s="4"/>
      <c r="C179" s="36" t="s">
        <v>462</v>
      </c>
      <c r="D179" s="12"/>
      <c r="E179" s="12"/>
      <c r="F179" s="12"/>
      <c r="G179" s="14"/>
    </row>
    <row r="180" spans="1:7" ht="15.75">
      <c r="A180" s="3" t="s">
        <v>464</v>
      </c>
      <c r="B180" s="7"/>
      <c r="C180" s="5" t="s">
        <v>387</v>
      </c>
      <c r="D180" s="11">
        <f>D181</f>
        <v>0</v>
      </c>
      <c r="E180" s="11">
        <f>E181</f>
        <v>0</v>
      </c>
      <c r="F180" s="11"/>
      <c r="G180" s="14"/>
    </row>
    <row r="181" spans="1:7" ht="15">
      <c r="A181" s="6"/>
      <c r="B181" s="7"/>
      <c r="C181" s="8" t="s">
        <v>386</v>
      </c>
      <c r="D181" s="12"/>
      <c r="E181" s="12"/>
      <c r="F181" s="12"/>
      <c r="G181" s="14"/>
    </row>
    <row r="182" spans="1:7" s="9" customFormat="1" ht="15.75">
      <c r="A182" s="3" t="s">
        <v>144</v>
      </c>
      <c r="B182" s="4" t="s">
        <v>84</v>
      </c>
      <c r="C182" s="5" t="s">
        <v>145</v>
      </c>
      <c r="D182" s="11">
        <f>D183</f>
        <v>0</v>
      </c>
      <c r="E182" s="11">
        <f>E183</f>
        <v>0</v>
      </c>
      <c r="F182" s="12">
        <f t="shared" si="4"/>
        <v>0</v>
      </c>
      <c r="G182" s="14" t="e">
        <f t="shared" si="3"/>
        <v>#DIV/0!</v>
      </c>
    </row>
    <row r="183" spans="1:7" ht="30">
      <c r="A183" s="6" t="s">
        <v>106</v>
      </c>
      <c r="B183" s="7" t="s">
        <v>84</v>
      </c>
      <c r="C183" s="8" t="s">
        <v>146</v>
      </c>
      <c r="D183" s="12">
        <f>D184</f>
        <v>0</v>
      </c>
      <c r="E183" s="12">
        <f>E184</f>
        <v>0</v>
      </c>
      <c r="F183" s="12">
        <f t="shared" si="4"/>
        <v>0</v>
      </c>
      <c r="G183" s="14" t="e">
        <f t="shared" si="3"/>
        <v>#DIV/0!</v>
      </c>
    </row>
    <row r="184" spans="1:7" ht="15">
      <c r="A184" s="6"/>
      <c r="B184" s="7" t="s">
        <v>84</v>
      </c>
      <c r="C184" s="8" t="s">
        <v>147</v>
      </c>
      <c r="D184" s="12">
        <f>D185+D186+D187+D188</f>
        <v>0</v>
      </c>
      <c r="E184" s="12">
        <f>E185+E186+E187+E188</f>
        <v>0</v>
      </c>
      <c r="F184" s="12">
        <f t="shared" si="4"/>
        <v>0</v>
      </c>
      <c r="G184" s="14" t="e">
        <f t="shared" si="3"/>
        <v>#DIV/0!</v>
      </c>
    </row>
    <row r="185" spans="1:7" ht="15">
      <c r="A185" s="6" t="s">
        <v>205</v>
      </c>
      <c r="B185" s="7" t="s">
        <v>84</v>
      </c>
      <c r="C185" s="8"/>
      <c r="D185" s="12"/>
      <c r="E185" s="12"/>
      <c r="F185" s="12">
        <f t="shared" si="4"/>
        <v>0</v>
      </c>
      <c r="G185" s="14"/>
    </row>
    <row r="186" spans="1:7" ht="15">
      <c r="A186" s="6" t="s">
        <v>204</v>
      </c>
      <c r="B186" s="7" t="s">
        <v>84</v>
      </c>
      <c r="C186" s="8"/>
      <c r="D186" s="12"/>
      <c r="E186" s="12"/>
      <c r="F186" s="12">
        <f t="shared" si="4"/>
        <v>0</v>
      </c>
      <c r="G186" s="14"/>
    </row>
    <row r="187" spans="1:7" ht="15">
      <c r="A187" s="6" t="s">
        <v>209</v>
      </c>
      <c r="B187" s="7" t="s">
        <v>84</v>
      </c>
      <c r="C187" s="8" t="s">
        <v>19</v>
      </c>
      <c r="D187" s="12"/>
      <c r="E187" s="12"/>
      <c r="F187" s="12">
        <f t="shared" si="4"/>
        <v>0</v>
      </c>
      <c r="G187" s="14" t="e">
        <f t="shared" si="3"/>
        <v>#DIV/0!</v>
      </c>
    </row>
    <row r="188" spans="1:7" ht="15">
      <c r="A188" s="6" t="s">
        <v>210</v>
      </c>
      <c r="B188" s="7" t="s">
        <v>84</v>
      </c>
      <c r="C188" s="8"/>
      <c r="D188" s="12"/>
      <c r="E188" s="12"/>
      <c r="F188" s="12">
        <f t="shared" si="4"/>
        <v>0</v>
      </c>
      <c r="G188" s="14"/>
    </row>
    <row r="189" spans="1:7" s="9" customFormat="1" ht="15.75">
      <c r="A189" s="3"/>
      <c r="B189" s="4" t="s">
        <v>84</v>
      </c>
      <c r="C189" s="5" t="s">
        <v>390</v>
      </c>
      <c r="D189" s="11">
        <f>D190+D191</f>
        <v>0</v>
      </c>
      <c r="E189" s="11">
        <f>E190+E191</f>
        <v>0</v>
      </c>
      <c r="F189" s="12">
        <f>D189-E189</f>
        <v>0</v>
      </c>
      <c r="G189" s="14" t="e">
        <f>E189/D189*100</f>
        <v>#DIV/0!</v>
      </c>
    </row>
    <row r="190" spans="1:7" ht="15">
      <c r="A190" s="6" t="s">
        <v>391</v>
      </c>
      <c r="B190" s="7" t="s">
        <v>84</v>
      </c>
      <c r="C190" s="8" t="s">
        <v>394</v>
      </c>
      <c r="D190" s="12"/>
      <c r="E190" s="12"/>
      <c r="F190" s="12">
        <f>D190-E190</f>
        <v>0</v>
      </c>
      <c r="G190" s="14"/>
    </row>
    <row r="191" spans="1:7" ht="15">
      <c r="A191" s="6" t="s">
        <v>392</v>
      </c>
      <c r="B191" s="7" t="s">
        <v>84</v>
      </c>
      <c r="C191" s="8" t="s">
        <v>393</v>
      </c>
      <c r="D191" s="12"/>
      <c r="E191" s="12"/>
      <c r="F191" s="12">
        <f>D191-E191</f>
        <v>0</v>
      </c>
      <c r="G191" s="14" t="e">
        <f>E191/D191*100</f>
        <v>#DIV/0!</v>
      </c>
    </row>
    <row r="192" spans="1:7" ht="15">
      <c r="A192" s="6"/>
      <c r="B192" s="7"/>
      <c r="C192" s="8"/>
      <c r="D192" s="12"/>
      <c r="E192" s="12"/>
      <c r="F192" s="12"/>
      <c r="G192" s="14"/>
    </row>
    <row r="193" spans="1:7" s="9" customFormat="1" ht="15.75">
      <c r="A193" s="3" t="s">
        <v>104</v>
      </c>
      <c r="B193" s="4" t="s">
        <v>84</v>
      </c>
      <c r="C193" s="5" t="s">
        <v>148</v>
      </c>
      <c r="D193" s="11">
        <f>D194</f>
        <v>29200</v>
      </c>
      <c r="E193" s="11">
        <f>E194</f>
        <v>0</v>
      </c>
      <c r="F193" s="12">
        <f t="shared" si="4"/>
        <v>29200</v>
      </c>
      <c r="G193" s="14">
        <f t="shared" si="3"/>
        <v>0</v>
      </c>
    </row>
    <row r="194" spans="1:7" ht="30">
      <c r="A194" s="6" t="s">
        <v>106</v>
      </c>
      <c r="B194" s="7" t="s">
        <v>84</v>
      </c>
      <c r="C194" s="8" t="s">
        <v>149</v>
      </c>
      <c r="D194" s="12">
        <f>D195</f>
        <v>29200</v>
      </c>
      <c r="E194" s="12">
        <f>E195</f>
        <v>0</v>
      </c>
      <c r="F194" s="12">
        <f t="shared" si="4"/>
        <v>29200</v>
      </c>
      <c r="G194" s="14">
        <f t="shared" si="3"/>
        <v>0</v>
      </c>
    </row>
    <row r="195" spans="1:7" ht="15">
      <c r="A195" s="6"/>
      <c r="B195" s="7" t="s">
        <v>84</v>
      </c>
      <c r="C195" s="8" t="s">
        <v>150</v>
      </c>
      <c r="D195" s="12">
        <f>D196+D197+D198+D202+D199+D200+D201</f>
        <v>29200</v>
      </c>
      <c r="E195" s="12">
        <f>E196+E197+E198+E202+E199+E200+E201</f>
        <v>0</v>
      </c>
      <c r="F195" s="12">
        <f t="shared" si="4"/>
        <v>29200</v>
      </c>
      <c r="G195" s="14">
        <f t="shared" si="3"/>
        <v>0</v>
      </c>
    </row>
    <row r="196" spans="1:7" ht="15">
      <c r="A196" s="6" t="s">
        <v>207</v>
      </c>
      <c r="B196" s="7" t="s">
        <v>84</v>
      </c>
      <c r="C196" s="8"/>
      <c r="D196" s="12"/>
      <c r="E196" s="12"/>
      <c r="F196" s="12">
        <f t="shared" si="4"/>
        <v>0</v>
      </c>
      <c r="G196" s="14" t="e">
        <f t="shared" si="3"/>
        <v>#DIV/0!</v>
      </c>
    </row>
    <row r="197" spans="1:7" ht="15">
      <c r="A197" s="6" t="s">
        <v>204</v>
      </c>
      <c r="B197" s="7" t="s">
        <v>84</v>
      </c>
      <c r="C197" s="8" t="s">
        <v>20</v>
      </c>
      <c r="D197" s="12">
        <v>29200</v>
      </c>
      <c r="E197" s="12"/>
      <c r="F197" s="12">
        <f t="shared" si="4"/>
        <v>29200</v>
      </c>
      <c r="G197" s="14">
        <f t="shared" si="3"/>
        <v>0</v>
      </c>
    </row>
    <row r="198" spans="1:7" ht="30">
      <c r="A198" s="6" t="s">
        <v>218</v>
      </c>
      <c r="B198" s="7" t="s">
        <v>84</v>
      </c>
      <c r="C198" s="8"/>
      <c r="D198" s="12"/>
      <c r="E198" s="12"/>
      <c r="F198" s="12">
        <f>D198-E198</f>
        <v>0</v>
      </c>
      <c r="G198" s="14" t="e">
        <f>E198/D198*100</f>
        <v>#DIV/0!</v>
      </c>
    </row>
    <row r="199" spans="1:7" ht="15">
      <c r="A199" s="6" t="s">
        <v>208</v>
      </c>
      <c r="B199" s="7"/>
      <c r="C199" s="8"/>
      <c r="D199" s="12"/>
      <c r="E199" s="12"/>
      <c r="F199" s="12">
        <f>D199-E199</f>
        <v>0</v>
      </c>
      <c r="G199" s="14" t="e">
        <f>E199/D199*100</f>
        <v>#DIV/0!</v>
      </c>
    </row>
    <row r="200" spans="1:7" ht="15">
      <c r="A200" s="6" t="s">
        <v>208</v>
      </c>
      <c r="B200" s="7"/>
      <c r="C200" s="8"/>
      <c r="D200" s="12"/>
      <c r="E200" s="12"/>
      <c r="F200" s="12">
        <f>D200-E200</f>
        <v>0</v>
      </c>
      <c r="G200" s="14" t="e">
        <f>E200/D200*100</f>
        <v>#DIV/0!</v>
      </c>
    </row>
    <row r="201" spans="1:7" ht="15">
      <c r="A201" s="6" t="s">
        <v>208</v>
      </c>
      <c r="B201" s="7"/>
      <c r="C201" s="8"/>
      <c r="D201" s="12"/>
      <c r="E201" s="12"/>
      <c r="F201" s="12">
        <f>D201-E201</f>
        <v>0</v>
      </c>
      <c r="G201" s="14" t="e">
        <f>E201/D201*100</f>
        <v>#DIV/0!</v>
      </c>
    </row>
    <row r="202" spans="1:7" ht="15">
      <c r="A202" s="6" t="s">
        <v>210</v>
      </c>
      <c r="B202" s="7" t="s">
        <v>84</v>
      </c>
      <c r="C202" s="8"/>
      <c r="D202" s="12"/>
      <c r="E202" s="12"/>
      <c r="F202" s="12">
        <f t="shared" si="4"/>
        <v>0</v>
      </c>
      <c r="G202" s="14" t="e">
        <f t="shared" si="3"/>
        <v>#DIV/0!</v>
      </c>
    </row>
    <row r="203" spans="1:7" s="9" customFormat="1" ht="15.75">
      <c r="A203" s="3" t="s">
        <v>151</v>
      </c>
      <c r="B203" s="4" t="s">
        <v>84</v>
      </c>
      <c r="C203" s="5" t="s">
        <v>152</v>
      </c>
      <c r="D203" s="11">
        <f>D204</f>
        <v>24000</v>
      </c>
      <c r="E203" s="11">
        <f>E204</f>
        <v>0</v>
      </c>
      <c r="F203" s="12">
        <f t="shared" si="4"/>
        <v>24000</v>
      </c>
      <c r="G203" s="14">
        <f t="shared" si="3"/>
        <v>0</v>
      </c>
    </row>
    <row r="204" spans="1:7" ht="15">
      <c r="A204" s="6"/>
      <c r="B204" s="7" t="s">
        <v>84</v>
      </c>
      <c r="C204" s="8" t="s">
        <v>486</v>
      </c>
      <c r="D204" s="12">
        <f>D205</f>
        <v>24000</v>
      </c>
      <c r="E204" s="12">
        <f>E205</f>
        <v>0</v>
      </c>
      <c r="F204" s="12">
        <f t="shared" si="4"/>
        <v>24000</v>
      </c>
      <c r="G204" s="14">
        <f t="shared" si="3"/>
        <v>0</v>
      </c>
    </row>
    <row r="205" spans="1:7" ht="15">
      <c r="A205" s="6"/>
      <c r="B205" s="7" t="s">
        <v>84</v>
      </c>
      <c r="C205" s="8" t="s">
        <v>487</v>
      </c>
      <c r="D205" s="12">
        <f>D206+D207</f>
        <v>24000</v>
      </c>
      <c r="E205" s="12">
        <f>E207</f>
        <v>0</v>
      </c>
      <c r="F205" s="12">
        <f t="shared" si="4"/>
        <v>24000</v>
      </c>
      <c r="G205" s="14">
        <f t="shared" si="3"/>
        <v>0</v>
      </c>
    </row>
    <row r="206" spans="1:7" ht="15">
      <c r="A206" s="6"/>
      <c r="B206" s="7"/>
      <c r="C206" s="8" t="s">
        <v>488</v>
      </c>
      <c r="D206" s="12">
        <v>8000</v>
      </c>
      <c r="E206" s="12"/>
      <c r="F206" s="12"/>
      <c r="G206" s="14"/>
    </row>
    <row r="207" spans="1:7" ht="30">
      <c r="A207" s="6" t="s">
        <v>218</v>
      </c>
      <c r="B207" s="7" t="s">
        <v>84</v>
      </c>
      <c r="C207" s="8" t="s">
        <v>21</v>
      </c>
      <c r="D207" s="12">
        <v>16000</v>
      </c>
      <c r="E207" s="12"/>
      <c r="F207" s="12">
        <f t="shared" si="4"/>
        <v>16000</v>
      </c>
      <c r="G207" s="14">
        <f t="shared" si="3"/>
        <v>0</v>
      </c>
    </row>
    <row r="208" spans="1:7" s="9" customFormat="1" ht="15.75">
      <c r="A208" s="3" t="s">
        <v>153</v>
      </c>
      <c r="B208" s="4" t="s">
        <v>84</v>
      </c>
      <c r="C208" s="5" t="s">
        <v>154</v>
      </c>
      <c r="D208" s="11">
        <f>D209+D213</f>
        <v>0</v>
      </c>
      <c r="E208" s="11">
        <f>E209+E213</f>
        <v>0</v>
      </c>
      <c r="F208" s="12">
        <f t="shared" si="4"/>
        <v>0</v>
      </c>
      <c r="G208" s="14" t="e">
        <f t="shared" si="3"/>
        <v>#DIV/0!</v>
      </c>
    </row>
    <row r="209" spans="1:7" ht="30">
      <c r="A209" s="6" t="s">
        <v>106</v>
      </c>
      <c r="B209" s="7" t="s">
        <v>84</v>
      </c>
      <c r="C209" s="8" t="s">
        <v>155</v>
      </c>
      <c r="D209" s="12">
        <f>D210</f>
        <v>0</v>
      </c>
      <c r="E209" s="12">
        <f>E210</f>
        <v>0</v>
      </c>
      <c r="F209" s="12">
        <f t="shared" si="4"/>
        <v>0</v>
      </c>
      <c r="G209" s="14" t="e">
        <f>E209/D209*100</f>
        <v>#DIV/0!</v>
      </c>
    </row>
    <row r="210" spans="1:7" ht="15">
      <c r="A210" s="6"/>
      <c r="B210" s="7" t="s">
        <v>84</v>
      </c>
      <c r="C210" s="8" t="s">
        <v>156</v>
      </c>
      <c r="D210" s="12">
        <f>D211+D212</f>
        <v>0</v>
      </c>
      <c r="E210" s="12">
        <f>E211+E212</f>
        <v>0</v>
      </c>
      <c r="F210" s="12">
        <f t="shared" si="4"/>
        <v>0</v>
      </c>
      <c r="G210" s="14" t="e">
        <f>E210/D210*100</f>
        <v>#DIV/0!</v>
      </c>
    </row>
    <row r="211" spans="1:7" ht="15">
      <c r="A211" s="6" t="s">
        <v>204</v>
      </c>
      <c r="B211" s="7" t="s">
        <v>84</v>
      </c>
      <c r="C211" s="8" t="s">
        <v>157</v>
      </c>
      <c r="D211" s="12"/>
      <c r="E211" s="12"/>
      <c r="F211" s="12">
        <f t="shared" si="4"/>
        <v>0</v>
      </c>
      <c r="G211" s="14" t="e">
        <f>E211/D211*100</f>
        <v>#DIV/0!</v>
      </c>
    </row>
    <row r="212" spans="1:7" ht="15">
      <c r="A212" s="6" t="s">
        <v>210</v>
      </c>
      <c r="B212" s="7" t="s">
        <v>84</v>
      </c>
      <c r="C212" s="8" t="s">
        <v>158</v>
      </c>
      <c r="D212" s="12"/>
      <c r="E212" s="12"/>
      <c r="F212" s="12">
        <f aca="true" t="shared" si="6" ref="F212:F260">D212-E212</f>
        <v>0</v>
      </c>
      <c r="G212" s="14"/>
    </row>
    <row r="213" spans="1:7" ht="15">
      <c r="A213" s="6"/>
      <c r="B213" s="7" t="s">
        <v>84</v>
      </c>
      <c r="C213" s="8" t="s">
        <v>159</v>
      </c>
      <c r="D213" s="12">
        <f>D214</f>
        <v>0</v>
      </c>
      <c r="E213" s="12">
        <f>E214</f>
        <v>0</v>
      </c>
      <c r="F213" s="12">
        <f t="shared" si="6"/>
        <v>0</v>
      </c>
      <c r="G213" s="14" t="e">
        <f aca="true" t="shared" si="7" ref="G213:G220">E213/D213*100</f>
        <v>#DIV/0!</v>
      </c>
    </row>
    <row r="214" spans="1:7" ht="15">
      <c r="A214" s="6"/>
      <c r="B214" s="7" t="s">
        <v>84</v>
      </c>
      <c r="C214" s="8" t="s">
        <v>160</v>
      </c>
      <c r="D214" s="12">
        <f>D215</f>
        <v>0</v>
      </c>
      <c r="E214" s="12">
        <f>E215</f>
        <v>0</v>
      </c>
      <c r="F214" s="12">
        <f t="shared" si="6"/>
        <v>0</v>
      </c>
      <c r="G214" s="14" t="e">
        <f t="shared" si="7"/>
        <v>#DIV/0!</v>
      </c>
    </row>
    <row r="215" spans="1:7" ht="15">
      <c r="A215" s="6" t="s">
        <v>216</v>
      </c>
      <c r="B215" s="7" t="s">
        <v>84</v>
      </c>
      <c r="C215" s="8" t="s">
        <v>22</v>
      </c>
      <c r="D215" s="12">
        <v>0</v>
      </c>
      <c r="E215" s="12"/>
      <c r="F215" s="12">
        <f t="shared" si="6"/>
        <v>0</v>
      </c>
      <c r="G215" s="14" t="e">
        <f t="shared" si="7"/>
        <v>#DIV/0!</v>
      </c>
    </row>
    <row r="216" spans="1:7" s="9" customFormat="1" ht="15.75">
      <c r="A216" s="3" t="s">
        <v>119</v>
      </c>
      <c r="B216" s="4" t="s">
        <v>84</v>
      </c>
      <c r="C216" s="5" t="s">
        <v>161</v>
      </c>
      <c r="D216" s="11">
        <f>D217</f>
        <v>0</v>
      </c>
      <c r="E216" s="11">
        <f>E217</f>
        <v>0</v>
      </c>
      <c r="F216" s="12">
        <f t="shared" si="6"/>
        <v>0</v>
      </c>
      <c r="G216" s="14" t="e">
        <f t="shared" si="7"/>
        <v>#DIV/0!</v>
      </c>
    </row>
    <row r="217" spans="1:7" ht="30">
      <c r="A217" s="6" t="s">
        <v>106</v>
      </c>
      <c r="B217" s="7" t="s">
        <v>84</v>
      </c>
      <c r="C217" s="8" t="s">
        <v>162</v>
      </c>
      <c r="D217" s="12">
        <f>D218</f>
        <v>0</v>
      </c>
      <c r="E217" s="12">
        <f>E218</f>
        <v>0</v>
      </c>
      <c r="F217" s="12">
        <f t="shared" si="6"/>
        <v>0</v>
      </c>
      <c r="G217" s="14" t="e">
        <f t="shared" si="7"/>
        <v>#DIV/0!</v>
      </c>
    </row>
    <row r="218" spans="1:7" ht="15">
      <c r="A218" s="6"/>
      <c r="B218" s="7" t="s">
        <v>84</v>
      </c>
      <c r="C218" s="8" t="s">
        <v>163</v>
      </c>
      <c r="D218" s="12">
        <f>D219+D220+D221+D222+D223+D224+D225</f>
        <v>0</v>
      </c>
      <c r="E218" s="12">
        <f>E219+E220+E221+E222+E223+E224+E225</f>
        <v>0</v>
      </c>
      <c r="F218" s="12">
        <f t="shared" si="6"/>
        <v>0</v>
      </c>
      <c r="G218" s="14" t="e">
        <f t="shared" si="7"/>
        <v>#DIV/0!</v>
      </c>
    </row>
    <row r="219" spans="1:7" ht="15">
      <c r="A219" s="6" t="s">
        <v>229</v>
      </c>
      <c r="B219" s="7" t="s">
        <v>84</v>
      </c>
      <c r="C219" s="8" t="s">
        <v>23</v>
      </c>
      <c r="D219" s="12"/>
      <c r="E219" s="12"/>
      <c r="F219" s="12">
        <f t="shared" si="6"/>
        <v>0</v>
      </c>
      <c r="G219" s="14" t="e">
        <f t="shared" si="7"/>
        <v>#DIV/0!</v>
      </c>
    </row>
    <row r="220" spans="1:7" ht="15">
      <c r="A220" s="6" t="s">
        <v>204</v>
      </c>
      <c r="B220" s="7" t="s">
        <v>84</v>
      </c>
      <c r="C220" s="8" t="s">
        <v>24</v>
      </c>
      <c r="D220" s="12"/>
      <c r="E220" s="12"/>
      <c r="F220" s="12">
        <f t="shared" si="6"/>
        <v>0</v>
      </c>
      <c r="G220" s="14" t="e">
        <f t="shared" si="7"/>
        <v>#DIV/0!</v>
      </c>
    </row>
    <row r="221" spans="1:7" ht="15">
      <c r="A221" s="6"/>
      <c r="B221" s="7"/>
      <c r="C221" s="8"/>
      <c r="D221" s="12"/>
      <c r="E221" s="12"/>
      <c r="F221" s="12"/>
      <c r="G221" s="14"/>
    </row>
    <row r="222" spans="1:7" ht="15">
      <c r="A222" s="6" t="s">
        <v>208</v>
      </c>
      <c r="B222" s="7" t="s">
        <v>84</v>
      </c>
      <c r="C222" s="8"/>
      <c r="D222" s="12"/>
      <c r="E222" s="12"/>
      <c r="F222" s="12">
        <f t="shared" si="6"/>
        <v>0</v>
      </c>
      <c r="G222" s="14" t="e">
        <f aca="true" t="shared" si="8" ref="G222:G228">E222/D222*100</f>
        <v>#DIV/0!</v>
      </c>
    </row>
    <row r="223" spans="1:7" ht="30">
      <c r="A223" s="6" t="s">
        <v>222</v>
      </c>
      <c r="B223" s="7" t="s">
        <v>84</v>
      </c>
      <c r="C223" s="8"/>
      <c r="D223" s="12"/>
      <c r="E223" s="12"/>
      <c r="F223" s="12">
        <f t="shared" si="6"/>
        <v>0</v>
      </c>
      <c r="G223" s="14" t="e">
        <f t="shared" si="8"/>
        <v>#DIV/0!</v>
      </c>
    </row>
    <row r="224" spans="1:7" ht="15">
      <c r="A224" s="6" t="s">
        <v>209</v>
      </c>
      <c r="B224" s="7" t="s">
        <v>84</v>
      </c>
      <c r="C224" s="8"/>
      <c r="D224" s="12"/>
      <c r="E224" s="12"/>
      <c r="F224" s="12">
        <f t="shared" si="6"/>
        <v>0</v>
      </c>
      <c r="G224" s="14" t="e">
        <f t="shared" si="8"/>
        <v>#DIV/0!</v>
      </c>
    </row>
    <row r="225" spans="1:7" ht="15">
      <c r="A225" s="6" t="s">
        <v>210</v>
      </c>
      <c r="B225" s="7" t="s">
        <v>84</v>
      </c>
      <c r="C225" s="8"/>
      <c r="D225" s="12"/>
      <c r="E225" s="12"/>
      <c r="F225" s="12">
        <f t="shared" si="6"/>
        <v>0</v>
      </c>
      <c r="G225" s="14" t="e">
        <f t="shared" si="8"/>
        <v>#DIV/0!</v>
      </c>
    </row>
    <row r="226" spans="1:7" s="9" customFormat="1" ht="15.75">
      <c r="A226" s="3" t="s">
        <v>109</v>
      </c>
      <c r="B226" s="4" t="s">
        <v>84</v>
      </c>
      <c r="C226" s="5" t="s">
        <v>164</v>
      </c>
      <c r="D226" s="11">
        <f>D227</f>
        <v>103000</v>
      </c>
      <c r="E226" s="11">
        <f>E227</f>
        <v>37591.69</v>
      </c>
      <c r="F226" s="12">
        <f t="shared" si="6"/>
        <v>65408.31</v>
      </c>
      <c r="G226" s="14">
        <f t="shared" si="8"/>
        <v>36.49678640776699</v>
      </c>
    </row>
    <row r="227" spans="1:7" ht="30">
      <c r="A227" s="6" t="s">
        <v>106</v>
      </c>
      <c r="B227" s="7" t="s">
        <v>84</v>
      </c>
      <c r="C227" s="8" t="s">
        <v>165</v>
      </c>
      <c r="D227" s="12">
        <f>D228</f>
        <v>103000</v>
      </c>
      <c r="E227" s="12">
        <f>E228</f>
        <v>37591.69</v>
      </c>
      <c r="F227" s="12">
        <f t="shared" si="6"/>
        <v>65408.31</v>
      </c>
      <c r="G227" s="14">
        <f t="shared" si="8"/>
        <v>36.49678640776699</v>
      </c>
    </row>
    <row r="228" spans="1:7" ht="15">
      <c r="A228" s="6"/>
      <c r="B228" s="7" t="s">
        <v>84</v>
      </c>
      <c r="C228" s="8" t="s">
        <v>166</v>
      </c>
      <c r="D228" s="12">
        <f>D229+D230+D231+D232+D233+D234+D235+D236+D237+D238+D239+D240+D241</f>
        <v>103000</v>
      </c>
      <c r="E228" s="12">
        <f>E229+E230+E231+E232+E233+E234+E235+E236+E237+E238+E239+E240+E241</f>
        <v>37591.69</v>
      </c>
      <c r="F228" s="12">
        <f t="shared" si="6"/>
        <v>65408.31</v>
      </c>
      <c r="G228" s="14">
        <f t="shared" si="8"/>
        <v>36.49678640776699</v>
      </c>
    </row>
    <row r="229" spans="1:7" ht="15">
      <c r="A229" s="6" t="s">
        <v>212</v>
      </c>
      <c r="B229" s="7" t="s">
        <v>84</v>
      </c>
      <c r="C229" s="8" t="s">
        <v>167</v>
      </c>
      <c r="D229" s="12"/>
      <c r="E229" s="12"/>
      <c r="F229" s="12">
        <f t="shared" si="6"/>
        <v>0</v>
      </c>
      <c r="G229" s="14"/>
    </row>
    <row r="230" spans="1:7" ht="15">
      <c r="A230" s="6" t="s">
        <v>214</v>
      </c>
      <c r="B230" s="7" t="s">
        <v>84</v>
      </c>
      <c r="C230" s="8" t="s">
        <v>168</v>
      </c>
      <c r="D230" s="12"/>
      <c r="E230" s="12"/>
      <c r="F230" s="12">
        <f t="shared" si="6"/>
        <v>0</v>
      </c>
      <c r="G230" s="14"/>
    </row>
    <row r="231" spans="1:7" ht="15">
      <c r="A231" s="6" t="s">
        <v>215</v>
      </c>
      <c r="B231" s="7" t="s">
        <v>84</v>
      </c>
      <c r="C231" s="8" t="s">
        <v>169</v>
      </c>
      <c r="D231" s="12"/>
      <c r="E231" s="12"/>
      <c r="F231" s="12">
        <f t="shared" si="6"/>
        <v>0</v>
      </c>
      <c r="G231" s="14" t="e">
        <f>E231/D231*100</f>
        <v>#DIV/0!</v>
      </c>
    </row>
    <row r="232" spans="1:7" ht="15">
      <c r="A232" s="6" t="s">
        <v>205</v>
      </c>
      <c r="B232" s="7" t="s">
        <v>84</v>
      </c>
      <c r="C232" s="8" t="s">
        <v>170</v>
      </c>
      <c r="D232" s="12"/>
      <c r="E232" s="12"/>
      <c r="F232" s="12">
        <f t="shared" si="6"/>
        <v>0</v>
      </c>
      <c r="G232" s="14"/>
    </row>
    <row r="233" spans="1:7" ht="15">
      <c r="A233" s="6" t="s">
        <v>206</v>
      </c>
      <c r="B233" s="7" t="s">
        <v>84</v>
      </c>
      <c r="C233" s="8" t="s">
        <v>25</v>
      </c>
      <c r="D233" s="12">
        <v>100000</v>
      </c>
      <c r="E233" s="12">
        <v>26591.69</v>
      </c>
      <c r="F233" s="12">
        <f t="shared" si="6"/>
        <v>73408.31</v>
      </c>
      <c r="G233" s="14">
        <f>E233/D233*100</f>
        <v>26.59169</v>
      </c>
    </row>
    <row r="234" spans="1:7" ht="15">
      <c r="A234" s="6" t="s">
        <v>207</v>
      </c>
      <c r="B234" s="7" t="s">
        <v>84</v>
      </c>
      <c r="C234" s="8" t="s">
        <v>26</v>
      </c>
      <c r="D234" s="12"/>
      <c r="E234" s="12"/>
      <c r="F234" s="12">
        <f t="shared" si="6"/>
        <v>0</v>
      </c>
      <c r="G234" s="14" t="e">
        <f>E234/D234*100</f>
        <v>#DIV/0!</v>
      </c>
    </row>
    <row r="235" spans="1:7" ht="15">
      <c r="A235" s="6" t="s">
        <v>204</v>
      </c>
      <c r="B235" s="7" t="s">
        <v>84</v>
      </c>
      <c r="C235" s="8" t="s">
        <v>27</v>
      </c>
      <c r="D235" s="12"/>
      <c r="E235" s="12"/>
      <c r="F235" s="12">
        <f t="shared" si="6"/>
        <v>0</v>
      </c>
      <c r="G235" s="14" t="e">
        <f>E235/D235*100</f>
        <v>#DIV/0!</v>
      </c>
    </row>
    <row r="236" spans="1:7" ht="15">
      <c r="A236" s="6" t="s">
        <v>230</v>
      </c>
      <c r="B236" s="7" t="s">
        <v>84</v>
      </c>
      <c r="C236" s="8" t="s">
        <v>485</v>
      </c>
      <c r="D236" s="12">
        <v>3000</v>
      </c>
      <c r="E236" s="12">
        <v>11000</v>
      </c>
      <c r="F236" s="12">
        <f t="shared" si="6"/>
        <v>-8000</v>
      </c>
      <c r="G236" s="14"/>
    </row>
    <row r="237" spans="1:7" ht="15">
      <c r="A237" s="6" t="s">
        <v>216</v>
      </c>
      <c r="B237" s="7" t="s">
        <v>84</v>
      </c>
      <c r="C237" s="8"/>
      <c r="D237" s="12"/>
      <c r="E237" s="12"/>
      <c r="F237" s="12">
        <f t="shared" si="6"/>
        <v>0</v>
      </c>
      <c r="G237" s="14"/>
    </row>
    <row r="238" spans="1:7" ht="15">
      <c r="A238" s="6" t="s">
        <v>208</v>
      </c>
      <c r="B238" s="7" t="s">
        <v>84</v>
      </c>
      <c r="C238" s="8"/>
      <c r="D238" s="12"/>
      <c r="E238" s="12"/>
      <c r="F238" s="12">
        <f t="shared" si="6"/>
        <v>0</v>
      </c>
      <c r="G238" s="14" t="e">
        <f>E238/D238*100</f>
        <v>#DIV/0!</v>
      </c>
    </row>
    <row r="239" spans="1:7" ht="30">
      <c r="A239" s="6" t="s">
        <v>222</v>
      </c>
      <c r="B239" s="7" t="s">
        <v>84</v>
      </c>
      <c r="C239" s="8"/>
      <c r="D239" s="12"/>
      <c r="E239" s="12"/>
      <c r="F239" s="12">
        <f t="shared" si="6"/>
        <v>0</v>
      </c>
      <c r="G239" s="14"/>
    </row>
    <row r="240" spans="1:7" ht="15">
      <c r="A240" s="6" t="s">
        <v>209</v>
      </c>
      <c r="B240" s="7" t="s">
        <v>84</v>
      </c>
      <c r="C240" s="8"/>
      <c r="D240" s="12"/>
      <c r="E240" s="12"/>
      <c r="F240" s="12">
        <f t="shared" si="6"/>
        <v>0</v>
      </c>
      <c r="G240" s="14" t="e">
        <f>E240/D240*100</f>
        <v>#DIV/0!</v>
      </c>
    </row>
    <row r="241" spans="1:7" ht="15">
      <c r="A241" s="6" t="s">
        <v>210</v>
      </c>
      <c r="B241" s="7" t="s">
        <v>84</v>
      </c>
      <c r="C241" s="8"/>
      <c r="D241" s="12"/>
      <c r="E241" s="12"/>
      <c r="F241" s="12">
        <f t="shared" si="6"/>
        <v>0</v>
      </c>
      <c r="G241" s="14" t="e">
        <f>E241/D241*100</f>
        <v>#DIV/0!</v>
      </c>
    </row>
    <row r="242" spans="1:7" s="9" customFormat="1" ht="15.75">
      <c r="A242" s="3" t="s">
        <v>132</v>
      </c>
      <c r="B242" s="4" t="s">
        <v>84</v>
      </c>
      <c r="C242" s="5" t="s">
        <v>171</v>
      </c>
      <c r="D242" s="11"/>
      <c r="E242" s="11"/>
      <c r="F242" s="12">
        <f t="shared" si="6"/>
        <v>0</v>
      </c>
      <c r="G242" s="14"/>
    </row>
    <row r="243" spans="1:7" ht="15">
      <c r="A243" s="6"/>
      <c r="B243" s="7" t="s">
        <v>84</v>
      </c>
      <c r="C243" s="8" t="s">
        <v>172</v>
      </c>
      <c r="D243" s="12"/>
      <c r="E243" s="12"/>
      <c r="F243" s="12">
        <f t="shared" si="6"/>
        <v>0</v>
      </c>
      <c r="G243" s="14"/>
    </row>
    <row r="244" spans="1:7" ht="15">
      <c r="A244" s="6"/>
      <c r="B244" s="7" t="s">
        <v>84</v>
      </c>
      <c r="C244" s="8" t="s">
        <v>173</v>
      </c>
      <c r="D244" s="12"/>
      <c r="E244" s="12"/>
      <c r="F244" s="12">
        <f t="shared" si="6"/>
        <v>0</v>
      </c>
      <c r="G244" s="14"/>
    </row>
    <row r="245" spans="1:7" ht="15">
      <c r="A245" s="6" t="s">
        <v>232</v>
      </c>
      <c r="B245" s="7" t="s">
        <v>84</v>
      </c>
      <c r="C245" s="8" t="s">
        <v>174</v>
      </c>
      <c r="D245" s="12"/>
      <c r="E245" s="12"/>
      <c r="F245" s="12">
        <f t="shared" si="6"/>
        <v>0</v>
      </c>
      <c r="G245" s="14"/>
    </row>
    <row r="246" spans="1:7" s="9" customFormat="1" ht="15.75">
      <c r="A246" s="3" t="s">
        <v>175</v>
      </c>
      <c r="B246" s="4" t="s">
        <v>84</v>
      </c>
      <c r="C246" s="5" t="s">
        <v>176</v>
      </c>
      <c r="D246" s="11"/>
      <c r="E246" s="11"/>
      <c r="F246" s="12">
        <f t="shared" si="6"/>
        <v>0</v>
      </c>
      <c r="G246" s="14"/>
    </row>
    <row r="247" spans="1:7" ht="15">
      <c r="A247" s="6"/>
      <c r="B247" s="7" t="s">
        <v>84</v>
      </c>
      <c r="C247" s="8" t="s">
        <v>177</v>
      </c>
      <c r="D247" s="12"/>
      <c r="E247" s="12"/>
      <c r="F247" s="12">
        <f t="shared" si="6"/>
        <v>0</v>
      </c>
      <c r="G247" s="14"/>
    </row>
    <row r="248" spans="1:7" ht="15">
      <c r="A248" s="6"/>
      <c r="B248" s="7" t="s">
        <v>84</v>
      </c>
      <c r="C248" s="8" t="s">
        <v>178</v>
      </c>
      <c r="D248" s="12"/>
      <c r="E248" s="12"/>
      <c r="F248" s="12">
        <f t="shared" si="6"/>
        <v>0</v>
      </c>
      <c r="G248" s="14"/>
    </row>
    <row r="249" spans="1:7" ht="27.75" customHeight="1">
      <c r="A249" s="6" t="s">
        <v>233</v>
      </c>
      <c r="B249" s="7" t="s">
        <v>84</v>
      </c>
      <c r="C249" s="8" t="s">
        <v>179</v>
      </c>
      <c r="D249" s="12"/>
      <c r="E249" s="12"/>
      <c r="F249" s="12">
        <f t="shared" si="6"/>
        <v>0</v>
      </c>
      <c r="G249" s="14"/>
    </row>
    <row r="250" spans="1:7" s="9" customFormat="1" ht="15.75">
      <c r="A250" s="3" t="s">
        <v>119</v>
      </c>
      <c r="B250" s="4" t="s">
        <v>84</v>
      </c>
      <c r="C250" s="5" t="s">
        <v>180</v>
      </c>
      <c r="D250" s="11"/>
      <c r="E250" s="11"/>
      <c r="F250" s="12">
        <f t="shared" si="6"/>
        <v>0</v>
      </c>
      <c r="G250" s="14"/>
    </row>
    <row r="251" spans="1:7" ht="30">
      <c r="A251" s="6" t="s">
        <v>106</v>
      </c>
      <c r="B251" s="7" t="s">
        <v>84</v>
      </c>
      <c r="C251" s="8" t="s">
        <v>181</v>
      </c>
      <c r="D251" s="12"/>
      <c r="E251" s="12"/>
      <c r="F251" s="12">
        <f t="shared" si="6"/>
        <v>0</v>
      </c>
      <c r="G251" s="14"/>
    </row>
    <row r="252" spans="1:7" ht="15">
      <c r="A252" s="6"/>
      <c r="B252" s="7" t="s">
        <v>84</v>
      </c>
      <c r="C252" s="8" t="s">
        <v>182</v>
      </c>
      <c r="D252" s="12"/>
      <c r="E252" s="12"/>
      <c r="F252" s="12">
        <f t="shared" si="6"/>
        <v>0</v>
      </c>
      <c r="G252" s="14"/>
    </row>
    <row r="253" spans="1:7" ht="15">
      <c r="A253" s="6" t="s">
        <v>204</v>
      </c>
      <c r="B253" s="7" t="s">
        <v>84</v>
      </c>
      <c r="C253" s="8" t="s">
        <v>183</v>
      </c>
      <c r="D253" s="12"/>
      <c r="E253" s="12"/>
      <c r="F253" s="12">
        <f t="shared" si="6"/>
        <v>0</v>
      </c>
      <c r="G253" s="14"/>
    </row>
    <row r="254" spans="1:7" s="9" customFormat="1" ht="15.75">
      <c r="A254" s="3" t="s">
        <v>109</v>
      </c>
      <c r="B254" s="4" t="s">
        <v>84</v>
      </c>
      <c r="C254" s="5" t="s">
        <v>184</v>
      </c>
      <c r="D254" s="11">
        <f>D255</f>
        <v>0</v>
      </c>
      <c r="E254" s="11">
        <f>E255</f>
        <v>0</v>
      </c>
      <c r="F254" s="12">
        <f t="shared" si="6"/>
        <v>0</v>
      </c>
      <c r="G254" s="14" t="e">
        <f>E254/D254*100</f>
        <v>#DIV/0!</v>
      </c>
    </row>
    <row r="255" spans="1:7" ht="30">
      <c r="A255" s="6" t="s">
        <v>106</v>
      </c>
      <c r="B255" s="7" t="s">
        <v>84</v>
      </c>
      <c r="C255" s="8" t="s">
        <v>185</v>
      </c>
      <c r="D255" s="12">
        <f>D256</f>
        <v>0</v>
      </c>
      <c r="E255" s="12">
        <f>E256</f>
        <v>0</v>
      </c>
      <c r="F255" s="12">
        <f t="shared" si="6"/>
        <v>0</v>
      </c>
      <c r="G255" s="14" t="e">
        <f>E255/D255*100</f>
        <v>#DIV/0!</v>
      </c>
    </row>
    <row r="256" spans="1:7" ht="15">
      <c r="A256" s="6"/>
      <c r="B256" s="7" t="s">
        <v>84</v>
      </c>
      <c r="C256" s="8" t="s">
        <v>186</v>
      </c>
      <c r="D256" s="12">
        <f>D257+D258+D259+D260+D261</f>
        <v>0</v>
      </c>
      <c r="E256" s="12">
        <f>E257+E258+E259+E260+E261</f>
        <v>0</v>
      </c>
      <c r="F256" s="12">
        <f t="shared" si="6"/>
        <v>0</v>
      </c>
      <c r="G256" s="14" t="e">
        <f>E256/D256*100</f>
        <v>#DIV/0!</v>
      </c>
    </row>
    <row r="257" spans="1:7" ht="15">
      <c r="A257" s="6" t="s">
        <v>204</v>
      </c>
      <c r="B257" s="7" t="s">
        <v>84</v>
      </c>
      <c r="C257" s="8" t="s">
        <v>187</v>
      </c>
      <c r="D257" s="12"/>
      <c r="E257" s="12"/>
      <c r="F257" s="12">
        <f t="shared" si="6"/>
        <v>0</v>
      </c>
      <c r="G257" s="14"/>
    </row>
    <row r="258" spans="1:7" ht="15">
      <c r="A258" s="6" t="s">
        <v>208</v>
      </c>
      <c r="B258" s="7" t="s">
        <v>84</v>
      </c>
      <c r="C258" s="8" t="s">
        <v>188</v>
      </c>
      <c r="D258" s="12"/>
      <c r="E258" s="12"/>
      <c r="F258" s="12">
        <f t="shared" si="6"/>
        <v>0</v>
      </c>
      <c r="G258" s="14"/>
    </row>
    <row r="259" spans="1:7" ht="15">
      <c r="A259" s="6" t="s">
        <v>211</v>
      </c>
      <c r="B259" s="7" t="s">
        <v>84</v>
      </c>
      <c r="C259" s="8" t="s">
        <v>189</v>
      </c>
      <c r="D259" s="12"/>
      <c r="E259" s="12"/>
      <c r="F259" s="12">
        <f t="shared" si="6"/>
        <v>0</v>
      </c>
      <c r="G259" s="14"/>
    </row>
    <row r="260" spans="1:7" ht="15">
      <c r="A260" s="6" t="s">
        <v>211</v>
      </c>
      <c r="B260" s="7" t="s">
        <v>84</v>
      </c>
      <c r="C260" s="8" t="s">
        <v>190</v>
      </c>
      <c r="D260" s="12"/>
      <c r="E260" s="12"/>
      <c r="F260" s="12">
        <f t="shared" si="6"/>
        <v>0</v>
      </c>
      <c r="G260" s="14"/>
    </row>
    <row r="261" spans="1:7" ht="15">
      <c r="A261" s="6" t="s">
        <v>209</v>
      </c>
      <c r="B261" s="7" t="s">
        <v>84</v>
      </c>
      <c r="C261" s="8" t="s">
        <v>191</v>
      </c>
      <c r="D261" s="12"/>
      <c r="E261" s="12"/>
      <c r="F261" s="12"/>
      <c r="G261" s="14" t="e">
        <f>E261/D261*100</f>
        <v>#DIV/0!</v>
      </c>
    </row>
    <row r="262" spans="1:7" s="9" customFormat="1" ht="15.75">
      <c r="A262" s="3" t="s">
        <v>132</v>
      </c>
      <c r="B262" s="4" t="s">
        <v>84</v>
      </c>
      <c r="C262" s="5" t="s">
        <v>192</v>
      </c>
      <c r="D262" s="11"/>
      <c r="E262" s="11"/>
      <c r="F262" s="11"/>
      <c r="G262" s="14"/>
    </row>
    <row r="263" spans="1:7" ht="30">
      <c r="A263" s="6" t="s">
        <v>106</v>
      </c>
      <c r="B263" s="7" t="s">
        <v>84</v>
      </c>
      <c r="C263" s="8" t="s">
        <v>193</v>
      </c>
      <c r="D263" s="12"/>
      <c r="E263" s="12"/>
      <c r="F263" s="12"/>
      <c r="G263" s="14"/>
    </row>
    <row r="264" spans="1:7" ht="15">
      <c r="A264" s="6"/>
      <c r="B264" s="7" t="s">
        <v>84</v>
      </c>
      <c r="C264" s="8" t="s">
        <v>194</v>
      </c>
      <c r="D264" s="12"/>
      <c r="E264" s="12"/>
      <c r="F264" s="12"/>
      <c r="G264" s="14"/>
    </row>
    <row r="265" spans="1:7" ht="15">
      <c r="A265" s="7" t="s">
        <v>84</v>
      </c>
      <c r="B265" s="7" t="s">
        <v>84</v>
      </c>
      <c r="C265" s="8" t="s">
        <v>195</v>
      </c>
      <c r="D265" s="12"/>
      <c r="E265" s="12"/>
      <c r="F265" s="12"/>
      <c r="G265" s="14"/>
    </row>
    <row r="266" spans="1:7" ht="15.75">
      <c r="A266" s="3" t="s">
        <v>196</v>
      </c>
      <c r="B266" s="4" t="s">
        <v>197</v>
      </c>
      <c r="C266" s="5" t="s">
        <v>84</v>
      </c>
      <c r="D266" s="11"/>
      <c r="E266" s="11"/>
      <c r="F266" s="11"/>
      <c r="G266" s="14"/>
    </row>
    <row r="267" spans="1:7" ht="15.75">
      <c r="A267" s="3" t="s">
        <v>198</v>
      </c>
      <c r="B267" s="4" t="s">
        <v>199</v>
      </c>
      <c r="C267" s="5" t="s">
        <v>85</v>
      </c>
      <c r="D267" s="11"/>
      <c r="E267" s="11"/>
      <c r="F267" s="11"/>
      <c r="G267" s="14"/>
    </row>
    <row r="268" spans="1:7" ht="15">
      <c r="A268" s="6" t="s">
        <v>202</v>
      </c>
      <c r="B268" s="7" t="s">
        <v>84</v>
      </c>
      <c r="C268" s="8" t="s">
        <v>200</v>
      </c>
      <c r="D268" s="12"/>
      <c r="E268" s="12">
        <v>258188.35</v>
      </c>
      <c r="F268" s="12"/>
      <c r="G268" s="14"/>
    </row>
    <row r="269" spans="1:7" ht="15">
      <c r="A269" s="6"/>
      <c r="B269" s="7"/>
      <c r="C269" s="8"/>
      <c r="D269" s="12"/>
      <c r="E269" s="12"/>
      <c r="F269" s="12"/>
      <c r="G269" s="14"/>
    </row>
    <row r="270" spans="1:7" ht="15">
      <c r="A270" s="6" t="s">
        <v>203</v>
      </c>
      <c r="B270" s="7" t="s">
        <v>84</v>
      </c>
      <c r="C270" s="8" t="s">
        <v>201</v>
      </c>
      <c r="D270" s="12"/>
      <c r="E270" s="12">
        <f>E268+E10-E64</f>
        <v>599042.05</v>
      </c>
      <c r="F270" s="12"/>
      <c r="G270" s="14"/>
    </row>
    <row r="273" spans="1:5" ht="15">
      <c r="A273" s="1" t="s">
        <v>466</v>
      </c>
      <c r="D273" s="1" t="s">
        <v>235</v>
      </c>
      <c r="E273" s="1">
        <v>9238</v>
      </c>
    </row>
    <row r="274" spans="4:5" ht="15">
      <c r="D274" s="1" t="s">
        <v>236</v>
      </c>
      <c r="E274" s="23">
        <v>85436</v>
      </c>
    </row>
    <row r="275" spans="1:5" ht="15">
      <c r="A275" s="1" t="s">
        <v>380</v>
      </c>
      <c r="D275" s="1" t="s">
        <v>234</v>
      </c>
      <c r="E275" s="22">
        <f>E270-E273-E274-E276-E277</f>
        <v>504368.05000000005</v>
      </c>
    </row>
    <row r="281" spans="3:9" ht="15">
      <c r="C281" s="45" t="s">
        <v>480</v>
      </c>
      <c r="D281" s="45"/>
      <c r="E281" s="24">
        <f>E110+E111+E112+E140+E141+E145+E146+E147+E168+E171+E172+E173</f>
        <v>500529.81</v>
      </c>
      <c r="F281" s="20"/>
      <c r="G281" s="20"/>
      <c r="H281" s="20"/>
      <c r="I281" s="20"/>
    </row>
    <row r="282" spans="3:9" ht="15">
      <c r="C282" s="45" t="s">
        <v>396</v>
      </c>
      <c r="D282" s="45"/>
      <c r="E282" s="24">
        <f>E64-E281</f>
        <v>470032.78999999986</v>
      </c>
      <c r="F282" s="20"/>
      <c r="G282" s="20"/>
      <c r="H282" s="20"/>
      <c r="I282" s="20"/>
    </row>
    <row r="283" spans="3:9" ht="15">
      <c r="C283" s="45" t="s">
        <v>397</v>
      </c>
      <c r="D283" s="45"/>
      <c r="E283" s="24">
        <f>E281+E282</f>
        <v>970562.5999999999</v>
      </c>
      <c r="F283" s="20"/>
      <c r="G283" s="20"/>
      <c r="H283" s="20"/>
      <c r="I283" s="20"/>
    </row>
    <row r="287" ht="15">
      <c r="E287" s="1">
        <f>E64</f>
        <v>970562.5999999999</v>
      </c>
    </row>
    <row r="289" spans="3:5" ht="15">
      <c r="C289" s="25"/>
      <c r="D289" s="25"/>
      <c r="E289" s="25"/>
    </row>
    <row r="290" spans="3:5" ht="15">
      <c r="C290" s="25"/>
      <c r="D290" s="25"/>
      <c r="E290" s="25"/>
    </row>
    <row r="291" spans="3:5" ht="15">
      <c r="C291" s="25"/>
      <c r="D291" s="25"/>
      <c r="E291" s="25"/>
    </row>
    <row r="292" spans="3:5" ht="15">
      <c r="C292" s="25"/>
      <c r="D292" s="25"/>
      <c r="E292" s="25"/>
    </row>
    <row r="293" spans="3:5" ht="15">
      <c r="C293" s="25"/>
      <c r="D293" s="25"/>
      <c r="E293" s="25"/>
    </row>
    <row r="294" spans="3:5" ht="15">
      <c r="C294" s="25"/>
      <c r="D294" s="25"/>
      <c r="E294" s="25"/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</sheetData>
  <sheetProtection/>
  <mergeCells count="11">
    <mergeCell ref="C282:D282"/>
    <mergeCell ref="C283:D283"/>
    <mergeCell ref="A6:G6"/>
    <mergeCell ref="A7:G7"/>
    <mergeCell ref="A8:G8"/>
    <mergeCell ref="A1:G1"/>
    <mergeCell ref="A2:G2"/>
    <mergeCell ref="A3:G3"/>
    <mergeCell ref="A4:G4"/>
    <mergeCell ref="A5:G5"/>
    <mergeCell ref="C281:D281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75" zoomScaleNormal="75" zoomScalePageLayoutView="0" workbookViewId="0" topLeftCell="B1">
      <selection activeCell="H59" sqref="H59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52" t="s">
        <v>237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2" t="s">
        <v>238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2"/>
      <c r="B3" s="53"/>
      <c r="C3" s="53"/>
      <c r="D3" s="53"/>
      <c r="E3" s="53"/>
      <c r="F3" s="53"/>
      <c r="G3" s="53"/>
      <c r="H3" s="53"/>
      <c r="I3" s="53"/>
    </row>
    <row r="4" spans="1:9" ht="12.75">
      <c r="A4" s="50" t="s">
        <v>398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239</v>
      </c>
      <c r="B5" s="27" t="s">
        <v>240</v>
      </c>
      <c r="C5" s="27" t="s">
        <v>241</v>
      </c>
      <c r="D5" s="27" t="s">
        <v>242</v>
      </c>
      <c r="E5" s="27" t="s">
        <v>243</v>
      </c>
      <c r="F5" s="27" t="s">
        <v>244</v>
      </c>
      <c r="G5" s="27" t="s">
        <v>245</v>
      </c>
      <c r="H5" s="27" t="s">
        <v>246</v>
      </c>
      <c r="I5" s="27" t="s">
        <v>247</v>
      </c>
    </row>
    <row r="6" spans="1:9" ht="12.75">
      <c r="A6" s="28" t="s">
        <v>248</v>
      </c>
      <c r="B6" s="29" t="s">
        <v>84</v>
      </c>
      <c r="C6" s="30" t="s">
        <v>84</v>
      </c>
      <c r="D6" s="31" t="s">
        <v>249</v>
      </c>
      <c r="E6" s="31" t="s">
        <v>249</v>
      </c>
      <c r="F6" s="31" t="s">
        <v>249</v>
      </c>
      <c r="G6" s="31" t="s">
        <v>249</v>
      </c>
      <c r="H6" s="31" t="s">
        <v>249</v>
      </c>
      <c r="I6" s="31" t="s">
        <v>249</v>
      </c>
    </row>
    <row r="7" spans="1:9" ht="12.75">
      <c r="A7" s="28" t="s">
        <v>250</v>
      </c>
      <c r="B7" s="29" t="s">
        <v>84</v>
      </c>
      <c r="C7" s="30" t="s">
        <v>84</v>
      </c>
      <c r="D7" s="31" t="s">
        <v>249</v>
      </c>
      <c r="E7" s="31" t="s">
        <v>249</v>
      </c>
      <c r="F7" s="31" t="s">
        <v>249</v>
      </c>
      <c r="G7" s="31" t="s">
        <v>249</v>
      </c>
      <c r="H7" s="31" t="s">
        <v>249</v>
      </c>
      <c r="I7" s="31" t="s">
        <v>249</v>
      </c>
    </row>
    <row r="8" spans="1:9" ht="15.75">
      <c r="A8" s="3" t="s">
        <v>399</v>
      </c>
      <c r="B8" s="29" t="s">
        <v>84</v>
      </c>
      <c r="C8" s="30" t="s">
        <v>84</v>
      </c>
      <c r="D8" s="34">
        <f>'01.06.2017'!D64</f>
        <v>2898100</v>
      </c>
      <c r="E8" s="34">
        <f>D8-F8</f>
        <v>2714600</v>
      </c>
      <c r="F8" s="34">
        <f>'01.06.2017'!D107</f>
        <v>183500</v>
      </c>
      <c r="G8" s="34">
        <f>'01.06.2017'!E64</f>
        <v>970562.5999999999</v>
      </c>
      <c r="H8" s="34">
        <f>G8-I8</f>
        <v>903348.5999999999</v>
      </c>
      <c r="I8" s="34">
        <f>'01.06.2017'!E107</f>
        <v>67214</v>
      </c>
    </row>
    <row r="9" spans="1:9" ht="15.75">
      <c r="A9" s="3" t="s">
        <v>251</v>
      </c>
      <c r="B9" s="29" t="s">
        <v>252</v>
      </c>
      <c r="C9" s="30" t="s">
        <v>253</v>
      </c>
      <c r="D9" s="34">
        <f>'01.06.2017'!D68+'01.06.2017'!D193</f>
        <v>127200</v>
      </c>
      <c r="E9" s="34">
        <f>D9</f>
        <v>127200</v>
      </c>
      <c r="F9" s="34"/>
      <c r="G9" s="34">
        <f>'01.06.2017'!E68+'01.06.2017'!E193</f>
        <v>98000</v>
      </c>
      <c r="H9" s="34">
        <f>G9</f>
        <v>98000</v>
      </c>
      <c r="I9" s="34"/>
    </row>
    <row r="10" spans="1:9" ht="12.75">
      <c r="A10" s="28" t="s">
        <v>254</v>
      </c>
      <c r="B10" s="29" t="s">
        <v>255</v>
      </c>
      <c r="C10" s="30" t="s">
        <v>256</v>
      </c>
      <c r="D10" s="34">
        <f>'01.06.2017'!D68</f>
        <v>98000</v>
      </c>
      <c r="E10" s="34">
        <f>D10</f>
        <v>98000</v>
      </c>
      <c r="F10" s="34"/>
      <c r="G10" s="34">
        <f>'01.06.2017'!E68</f>
        <v>98000</v>
      </c>
      <c r="H10" s="34">
        <f>G10</f>
        <v>98000</v>
      </c>
      <c r="I10" s="34"/>
    </row>
    <row r="11" spans="1:9" ht="25.5">
      <c r="A11" s="28" t="s">
        <v>257</v>
      </c>
      <c r="B11" s="29" t="s">
        <v>258</v>
      </c>
      <c r="C11" s="30" t="s">
        <v>259</v>
      </c>
      <c r="D11" s="34"/>
      <c r="E11" s="34"/>
      <c r="F11" s="34"/>
      <c r="G11" s="34"/>
      <c r="H11" s="34"/>
      <c r="I11" s="34"/>
    </row>
    <row r="12" spans="1:9" ht="12.75">
      <c r="A12" s="28" t="s">
        <v>260</v>
      </c>
      <c r="B12" s="28" t="s">
        <v>261</v>
      </c>
      <c r="C12" s="30" t="s">
        <v>262</v>
      </c>
      <c r="D12" s="34"/>
      <c r="E12" s="34"/>
      <c r="F12" s="34"/>
      <c r="G12" s="34"/>
      <c r="H12" s="34"/>
      <c r="I12" s="34"/>
    </row>
    <row r="13" spans="1:9" ht="25.5">
      <c r="A13" s="28" t="s">
        <v>263</v>
      </c>
      <c r="B13" s="29" t="s">
        <v>264</v>
      </c>
      <c r="C13" s="30" t="s">
        <v>265</v>
      </c>
      <c r="D13" s="34"/>
      <c r="E13" s="34"/>
      <c r="F13" s="34"/>
      <c r="G13" s="34"/>
      <c r="H13" s="34"/>
      <c r="I13" s="34"/>
    </row>
    <row r="14" spans="1:9" ht="12.75">
      <c r="A14" s="28" t="s">
        <v>266</v>
      </c>
      <c r="B14" s="28" t="s">
        <v>267</v>
      </c>
      <c r="C14" s="30" t="s">
        <v>268</v>
      </c>
      <c r="D14" s="34"/>
      <c r="E14" s="34"/>
      <c r="F14" s="34"/>
      <c r="G14" s="34"/>
      <c r="H14" s="34"/>
      <c r="I14" s="34"/>
    </row>
    <row r="15" spans="1:9" ht="25.5">
      <c r="A15" s="28" t="s">
        <v>269</v>
      </c>
      <c r="B15" s="29" t="s">
        <v>270</v>
      </c>
      <c r="C15" s="30" t="s">
        <v>271</v>
      </c>
      <c r="D15" s="34"/>
      <c r="E15" s="34"/>
      <c r="F15" s="34"/>
      <c r="G15" s="34"/>
      <c r="H15" s="34"/>
      <c r="I15" s="34"/>
    </row>
    <row r="16" spans="1:9" ht="12.75">
      <c r="A16" s="28" t="s">
        <v>260</v>
      </c>
      <c r="B16" s="28" t="s">
        <v>272</v>
      </c>
      <c r="C16" s="30" t="s">
        <v>273</v>
      </c>
      <c r="D16" s="34"/>
      <c r="E16" s="34"/>
      <c r="F16" s="34"/>
      <c r="G16" s="34"/>
      <c r="H16" s="34"/>
      <c r="I16" s="34"/>
    </row>
    <row r="17" spans="1:9" ht="25.5">
      <c r="A17" s="28" t="s">
        <v>274</v>
      </c>
      <c r="B17" s="29" t="s">
        <v>275</v>
      </c>
      <c r="C17" s="30" t="s">
        <v>276</v>
      </c>
      <c r="D17" s="34">
        <f>'01.06.2017'!D197</f>
        <v>29200</v>
      </c>
      <c r="E17" s="34">
        <f>D17</f>
        <v>29200</v>
      </c>
      <c r="F17" s="34"/>
      <c r="G17" s="34">
        <f>'01.06.2017'!E195</f>
        <v>0</v>
      </c>
      <c r="H17" s="34">
        <f>G17</f>
        <v>0</v>
      </c>
      <c r="I17" s="34"/>
    </row>
    <row r="18" spans="1:9" ht="12.75">
      <c r="A18" s="28" t="s">
        <v>266</v>
      </c>
      <c r="B18" s="28" t="s">
        <v>277</v>
      </c>
      <c r="C18" s="30" t="s">
        <v>278</v>
      </c>
      <c r="D18" s="34"/>
      <c r="E18" s="34"/>
      <c r="F18" s="34"/>
      <c r="G18" s="34"/>
      <c r="H18" s="34"/>
      <c r="I18" s="34"/>
    </row>
    <row r="19" spans="1:9" ht="25.5">
      <c r="A19" s="28" t="s">
        <v>279</v>
      </c>
      <c r="B19" s="29" t="s">
        <v>280</v>
      </c>
      <c r="C19" s="30" t="s">
        <v>281</v>
      </c>
      <c r="D19" s="34"/>
      <c r="E19" s="34"/>
      <c r="F19" s="34"/>
      <c r="G19" s="34"/>
      <c r="H19" s="34"/>
      <c r="I19" s="34"/>
    </row>
    <row r="20" spans="1:9" ht="12.75">
      <c r="A20" s="28" t="s">
        <v>266</v>
      </c>
      <c r="B20" s="28" t="s">
        <v>282</v>
      </c>
      <c r="C20" s="30" t="s">
        <v>283</v>
      </c>
      <c r="D20" s="34"/>
      <c r="E20" s="34"/>
      <c r="F20" s="34"/>
      <c r="G20" s="34"/>
      <c r="H20" s="34"/>
      <c r="I20" s="34"/>
    </row>
    <row r="21" spans="1:9" ht="25.5">
      <c r="A21" s="28" t="s">
        <v>284</v>
      </c>
      <c r="B21" s="29" t="s">
        <v>285</v>
      </c>
      <c r="C21" s="30" t="s">
        <v>286</v>
      </c>
      <c r="D21" s="34"/>
      <c r="E21" s="34"/>
      <c r="F21" s="34"/>
      <c r="G21" s="34"/>
      <c r="H21" s="34"/>
      <c r="I21" s="34"/>
    </row>
    <row r="22" spans="1:9" ht="12.75">
      <c r="A22" s="28" t="s">
        <v>266</v>
      </c>
      <c r="B22" s="28" t="s">
        <v>287</v>
      </c>
      <c r="C22" s="30" t="s">
        <v>288</v>
      </c>
      <c r="D22" s="34"/>
      <c r="E22" s="34"/>
      <c r="F22" s="34"/>
      <c r="G22" s="34"/>
      <c r="H22" s="34"/>
      <c r="I22" s="34"/>
    </row>
    <row r="23" spans="1:9" ht="38.25">
      <c r="A23" s="28" t="s">
        <v>289</v>
      </c>
      <c r="B23" s="29" t="s">
        <v>290</v>
      </c>
      <c r="C23" s="30" t="s">
        <v>291</v>
      </c>
      <c r="D23" s="34"/>
      <c r="E23" s="34"/>
      <c r="F23" s="34"/>
      <c r="G23" s="34"/>
      <c r="H23" s="34"/>
      <c r="I23" s="34"/>
    </row>
    <row r="24" spans="1:9" ht="12.75">
      <c r="A24" s="28" t="s">
        <v>260</v>
      </c>
      <c r="B24" s="28" t="s">
        <v>292</v>
      </c>
      <c r="C24" s="30" t="s">
        <v>293</v>
      </c>
      <c r="D24" s="34"/>
      <c r="E24" s="34"/>
      <c r="F24" s="34"/>
      <c r="G24" s="34"/>
      <c r="H24" s="34"/>
      <c r="I24" s="34"/>
    </row>
    <row r="25" spans="1:9" ht="46.5" customHeight="1">
      <c r="A25" s="32" t="s">
        <v>400</v>
      </c>
      <c r="B25" s="29" t="s">
        <v>401</v>
      </c>
      <c r="C25" s="30" t="s">
        <v>84</v>
      </c>
      <c r="D25" s="34"/>
      <c r="E25" s="34"/>
      <c r="F25" s="34"/>
      <c r="G25" s="34"/>
      <c r="H25" s="34"/>
      <c r="I25" s="34"/>
    </row>
    <row r="26" spans="1:9" ht="12.75">
      <c r="A26" s="28" t="s">
        <v>356</v>
      </c>
      <c r="B26" s="29" t="s">
        <v>84</v>
      </c>
      <c r="C26" s="30" t="s">
        <v>84</v>
      </c>
      <c r="D26" s="34"/>
      <c r="E26" s="34"/>
      <c r="F26" s="34"/>
      <c r="G26" s="34"/>
      <c r="H26" s="34"/>
      <c r="I26" s="34"/>
    </row>
    <row r="27" spans="1:9" ht="41.25" customHeight="1">
      <c r="A27" s="28" t="s">
        <v>402</v>
      </c>
      <c r="B27" s="29" t="s">
        <v>403</v>
      </c>
      <c r="C27" s="30" t="s">
        <v>404</v>
      </c>
      <c r="D27" s="34"/>
      <c r="E27" s="34"/>
      <c r="F27" s="34"/>
      <c r="G27" s="34"/>
      <c r="H27" s="34"/>
      <c r="I27" s="34"/>
    </row>
    <row r="28" spans="1:9" ht="52.5" customHeight="1">
      <c r="A28" s="28" t="s">
        <v>405</v>
      </c>
      <c r="B28" s="29" t="s">
        <v>406</v>
      </c>
      <c r="C28" s="30" t="s">
        <v>407</v>
      </c>
      <c r="D28" s="34"/>
      <c r="E28" s="34"/>
      <c r="F28" s="34"/>
      <c r="G28" s="34"/>
      <c r="H28" s="34"/>
      <c r="I28" s="34"/>
    </row>
    <row r="29" spans="1:9" ht="51.75" customHeight="1">
      <c r="A29" s="28" t="s">
        <v>408</v>
      </c>
      <c r="B29" s="29" t="s">
        <v>409</v>
      </c>
      <c r="C29" s="30" t="s">
        <v>410</v>
      </c>
      <c r="D29" s="34"/>
      <c r="E29" s="34"/>
      <c r="F29" s="34"/>
      <c r="G29" s="34"/>
      <c r="H29" s="34"/>
      <c r="I29" s="34"/>
    </row>
    <row r="30" spans="1:9" ht="42" customHeight="1">
      <c r="A30" s="28" t="s">
        <v>411</v>
      </c>
      <c r="B30" s="29" t="s">
        <v>412</v>
      </c>
      <c r="C30" s="30" t="s">
        <v>413</v>
      </c>
      <c r="D30" s="34"/>
      <c r="E30" s="34"/>
      <c r="F30" s="34"/>
      <c r="G30" s="34"/>
      <c r="H30" s="34"/>
      <c r="I30" s="34"/>
    </row>
    <row r="31" spans="1:9" ht="50.25" customHeight="1">
      <c r="A31" s="3" t="s">
        <v>294</v>
      </c>
      <c r="B31" s="29" t="s">
        <v>295</v>
      </c>
      <c r="C31" s="30" t="s">
        <v>296</v>
      </c>
      <c r="D31" s="34"/>
      <c r="E31" s="34"/>
      <c r="F31" s="34"/>
      <c r="G31" s="34"/>
      <c r="H31" s="34"/>
      <c r="I31" s="34"/>
    </row>
    <row r="32" spans="1:9" ht="25.5">
      <c r="A32" s="28" t="s">
        <v>297</v>
      </c>
      <c r="B32" s="29" t="s">
        <v>298</v>
      </c>
      <c r="C32" s="30" t="s">
        <v>299</v>
      </c>
      <c r="D32" s="34"/>
      <c r="E32" s="34"/>
      <c r="F32" s="34"/>
      <c r="G32" s="34"/>
      <c r="H32" s="34"/>
      <c r="I32" s="34"/>
    </row>
    <row r="33" spans="1:9" ht="31.5">
      <c r="A33" s="3" t="s">
        <v>300</v>
      </c>
      <c r="B33" s="29" t="s">
        <v>301</v>
      </c>
      <c r="C33" s="30" t="s">
        <v>84</v>
      </c>
      <c r="D33" s="34">
        <f>'01.06.2017'!D153+'01.06.2017'!D86</f>
        <v>135401</v>
      </c>
      <c r="E33" s="34">
        <f>D33</f>
        <v>135401</v>
      </c>
      <c r="F33" s="34"/>
      <c r="G33" s="34">
        <f>'01.06.2017'!E86+'01.06.2017'!E153</f>
        <v>74390</v>
      </c>
      <c r="H33" s="34">
        <f>G33</f>
        <v>74390</v>
      </c>
      <c r="I33" s="34"/>
    </row>
    <row r="34" spans="1:9" ht="25.5">
      <c r="A34" s="28" t="s">
        <v>302</v>
      </c>
      <c r="B34" s="29" t="s">
        <v>303</v>
      </c>
      <c r="C34" s="30" t="s">
        <v>304</v>
      </c>
      <c r="D34" s="34">
        <f>D33</f>
        <v>135401</v>
      </c>
      <c r="E34" s="34">
        <f>E33</f>
        <v>135401</v>
      </c>
      <c r="F34" s="34"/>
      <c r="G34" s="34">
        <f>G33</f>
        <v>74390</v>
      </c>
      <c r="H34" s="34">
        <f>H33</f>
        <v>74390</v>
      </c>
      <c r="I34" s="34"/>
    </row>
    <row r="35" spans="1:9" ht="25.5">
      <c r="A35" s="28" t="s">
        <v>305</v>
      </c>
      <c r="B35" s="29" t="s">
        <v>306</v>
      </c>
      <c r="C35" s="30" t="s">
        <v>307</v>
      </c>
      <c r="D35" s="34"/>
      <c r="E35" s="34"/>
      <c r="F35" s="34"/>
      <c r="G35" s="34"/>
      <c r="H35" s="34"/>
      <c r="I35" s="34"/>
    </row>
    <row r="36" spans="1:9" ht="15.75">
      <c r="A36" s="3" t="s">
        <v>308</v>
      </c>
      <c r="B36" s="29" t="s">
        <v>309</v>
      </c>
      <c r="C36" s="30" t="s">
        <v>84</v>
      </c>
      <c r="D36" s="34"/>
      <c r="E36" s="34"/>
      <c r="F36" s="34"/>
      <c r="G36" s="34"/>
      <c r="H36" s="34"/>
      <c r="I36" s="34"/>
    </row>
    <row r="37" spans="1:9" ht="25.5">
      <c r="A37" s="28" t="s">
        <v>310</v>
      </c>
      <c r="B37" s="29" t="s">
        <v>311</v>
      </c>
      <c r="C37" s="30" t="s">
        <v>312</v>
      </c>
      <c r="D37" s="34"/>
      <c r="E37" s="34"/>
      <c r="F37" s="34"/>
      <c r="G37" s="34"/>
      <c r="H37" s="34"/>
      <c r="I37" s="34"/>
    </row>
    <row r="38" spans="1:9" ht="25.5">
      <c r="A38" s="28" t="s">
        <v>313</v>
      </c>
      <c r="B38" s="29" t="s">
        <v>314</v>
      </c>
      <c r="C38" s="30" t="s">
        <v>315</v>
      </c>
      <c r="D38" s="34"/>
      <c r="E38" s="34"/>
      <c r="F38" s="34"/>
      <c r="G38" s="34"/>
      <c r="H38" s="34"/>
      <c r="I38" s="34"/>
    </row>
    <row r="39" spans="1:9" ht="31.5">
      <c r="A39" s="3" t="s">
        <v>316</v>
      </c>
      <c r="B39" s="29" t="s">
        <v>317</v>
      </c>
      <c r="C39" s="38"/>
      <c r="D39" s="34">
        <f>'01.06.2017'!D110+'01.06.2017'!D112+'01.06.2017'!D140+'01.06.2017'!D141+'01.06.2017'!D145+'01.06.2017'!D147</f>
        <v>1346700</v>
      </c>
      <c r="E39" s="34">
        <f>'01.06.2017'!D140+'01.06.2017'!D141+'01.06.2017'!D145+'01.06.2017'!D147</f>
        <v>1177500</v>
      </c>
      <c r="F39" s="34">
        <f>'01.06.2017'!D110+'01.06.2017'!D112</f>
        <v>169200</v>
      </c>
      <c r="G39" s="34">
        <f>'01.06.2017'!E110+'01.06.2017'!E112+'01.06.2017'!E140+'01.06.2017'!E141+'01.06.2017'!E145+'01.06.2017'!E147</f>
        <v>498833.81</v>
      </c>
      <c r="H39" s="34">
        <f>'01.06.2017'!E140+'01.06.2017'!E141+'01.06.2017'!E145+'01.06.2017'!E147</f>
        <v>436739.81</v>
      </c>
      <c r="I39" s="34">
        <f>'01.06.2017'!E110+'01.06.2017'!E112</f>
        <v>62094</v>
      </c>
    </row>
    <row r="40" spans="1:11" ht="15" customHeight="1">
      <c r="A40" s="28" t="s">
        <v>318</v>
      </c>
      <c r="B40" s="29" t="s">
        <v>319</v>
      </c>
      <c r="C40" s="30" t="s">
        <v>320</v>
      </c>
      <c r="D40" s="34">
        <f aca="true" t="shared" si="0" ref="D40:I40">D39</f>
        <v>1346700</v>
      </c>
      <c r="E40" s="34">
        <f t="shared" si="0"/>
        <v>1177500</v>
      </c>
      <c r="F40" s="34">
        <f t="shared" si="0"/>
        <v>169200</v>
      </c>
      <c r="G40" s="34">
        <f t="shared" si="0"/>
        <v>498833.81</v>
      </c>
      <c r="H40" s="34">
        <f t="shared" si="0"/>
        <v>436739.81</v>
      </c>
      <c r="I40" s="34">
        <f t="shared" si="0"/>
        <v>62094</v>
      </c>
      <c r="K40" s="37"/>
    </row>
    <row r="41" spans="1:9" ht="18.75" customHeight="1">
      <c r="A41" s="28" t="s">
        <v>321</v>
      </c>
      <c r="B41" s="29" t="s">
        <v>322</v>
      </c>
      <c r="C41" s="30" t="s">
        <v>323</v>
      </c>
      <c r="D41" s="34"/>
      <c r="E41" s="34"/>
      <c r="F41" s="34"/>
      <c r="G41" s="34"/>
      <c r="H41" s="34"/>
      <c r="I41" s="34"/>
    </row>
    <row r="42" spans="1:9" ht="31.5">
      <c r="A42" s="3" t="s">
        <v>324</v>
      </c>
      <c r="B42" s="29" t="s">
        <v>325</v>
      </c>
      <c r="C42" s="30" t="s">
        <v>84</v>
      </c>
      <c r="D42" s="34"/>
      <c r="E42" s="34"/>
      <c r="F42" s="34"/>
      <c r="G42" s="34"/>
      <c r="H42" s="34"/>
      <c r="I42" s="34"/>
    </row>
    <row r="43" spans="1:9" ht="12.75">
      <c r="A43" s="28" t="s">
        <v>326</v>
      </c>
      <c r="B43" s="29" t="s">
        <v>327</v>
      </c>
      <c r="C43" s="30" t="s">
        <v>328</v>
      </c>
      <c r="D43" s="34"/>
      <c r="E43" s="34"/>
      <c r="F43" s="34"/>
      <c r="G43" s="34"/>
      <c r="H43" s="34"/>
      <c r="I43" s="34"/>
    </row>
    <row r="44" spans="1:9" ht="18" customHeight="1">
      <c r="A44" s="28" t="s">
        <v>329</v>
      </c>
      <c r="B44" s="29" t="s">
        <v>330</v>
      </c>
      <c r="C44" s="30" t="s">
        <v>331</v>
      </c>
      <c r="D44" s="34"/>
      <c r="E44" s="34"/>
      <c r="F44" s="34"/>
      <c r="G44" s="34"/>
      <c r="H44" s="34"/>
      <c r="I44" s="34"/>
    </row>
    <row r="45" spans="1:9" ht="31.5">
      <c r="A45" s="3" t="s">
        <v>332</v>
      </c>
      <c r="B45" s="29" t="s">
        <v>333</v>
      </c>
      <c r="C45" s="30" t="s">
        <v>84</v>
      </c>
      <c r="D45" s="34"/>
      <c r="E45" s="34"/>
      <c r="F45" s="34"/>
      <c r="G45" s="34"/>
      <c r="H45" s="34"/>
      <c r="I45" s="34"/>
    </row>
    <row r="46" spans="1:9" ht="12.75">
      <c r="A46" s="28" t="s">
        <v>334</v>
      </c>
      <c r="B46" s="29" t="s">
        <v>335</v>
      </c>
      <c r="C46" s="30" t="s">
        <v>336</v>
      </c>
      <c r="D46" s="34"/>
      <c r="E46" s="34"/>
      <c r="F46" s="34"/>
      <c r="G46" s="34"/>
      <c r="H46" s="34"/>
      <c r="I46" s="34"/>
    </row>
    <row r="47" spans="1:9" ht="18.75" customHeight="1">
      <c r="A47" s="28" t="s">
        <v>337</v>
      </c>
      <c r="B47" s="29" t="s">
        <v>338</v>
      </c>
      <c r="C47" s="30" t="s">
        <v>339</v>
      </c>
      <c r="D47" s="34"/>
      <c r="E47" s="34"/>
      <c r="F47" s="34"/>
      <c r="G47" s="34"/>
      <c r="H47" s="34"/>
      <c r="I47" s="34"/>
    </row>
    <row r="48" spans="1:9" ht="12.75">
      <c r="A48" s="28" t="s">
        <v>340</v>
      </c>
      <c r="B48" s="29" t="s">
        <v>84</v>
      </c>
      <c r="C48" s="30" t="s">
        <v>84</v>
      </c>
      <c r="D48" s="34"/>
      <c r="E48" s="34"/>
      <c r="F48" s="34"/>
      <c r="G48" s="34"/>
      <c r="H48" s="34"/>
      <c r="I48" s="34"/>
    </row>
    <row r="49" spans="1:9" ht="15.75">
      <c r="A49" s="3" t="s">
        <v>341</v>
      </c>
      <c r="B49" s="29" t="s">
        <v>342</v>
      </c>
      <c r="C49" s="30" t="s">
        <v>84</v>
      </c>
      <c r="D49" s="34"/>
      <c r="E49" s="34"/>
      <c r="F49" s="34"/>
      <c r="G49" s="34">
        <f>'01.06.2017'!E270</f>
        <v>599042.05</v>
      </c>
      <c r="H49" s="34">
        <f>G49-I49</f>
        <v>589804.05</v>
      </c>
      <c r="I49" s="34">
        <f>I50</f>
        <v>9238</v>
      </c>
    </row>
    <row r="50" spans="1:9" ht="21.75" customHeight="1">
      <c r="A50" s="28" t="s">
        <v>343</v>
      </c>
      <c r="B50" s="28" t="s">
        <v>344</v>
      </c>
      <c r="C50" s="30" t="s">
        <v>345</v>
      </c>
      <c r="D50" s="34"/>
      <c r="E50" s="34"/>
      <c r="F50" s="34"/>
      <c r="G50" s="34">
        <f>I50</f>
        <v>9238</v>
      </c>
      <c r="H50" s="34"/>
      <c r="I50" s="34">
        <f>'01.06.2017'!E273</f>
        <v>9238</v>
      </c>
    </row>
    <row r="51" spans="1:9" ht="21.75" customHeight="1">
      <c r="A51" s="28" t="s">
        <v>346</v>
      </c>
      <c r="B51" s="28" t="s">
        <v>347</v>
      </c>
      <c r="C51" s="30" t="s">
        <v>348</v>
      </c>
      <c r="D51" s="34"/>
      <c r="E51" s="34"/>
      <c r="F51" s="34"/>
      <c r="G51" s="34">
        <f>H51</f>
        <v>85436</v>
      </c>
      <c r="H51" s="39">
        <f>'01.06.2017'!E274</f>
        <v>85436</v>
      </c>
      <c r="I51" s="34"/>
    </row>
    <row r="52" spans="1:9" ht="12.75">
      <c r="A52" s="28" t="s">
        <v>349</v>
      </c>
      <c r="B52" s="28" t="s">
        <v>350</v>
      </c>
      <c r="C52" s="30" t="s">
        <v>351</v>
      </c>
      <c r="D52" s="34"/>
      <c r="E52" s="34"/>
      <c r="F52" s="34"/>
      <c r="G52" s="34">
        <f>H52</f>
        <v>504368.05000000005</v>
      </c>
      <c r="H52" s="34">
        <f>H49-H51</f>
        <v>504368.05000000005</v>
      </c>
      <c r="I52" s="34"/>
    </row>
    <row r="53" spans="1:9" ht="19.5" customHeight="1">
      <c r="A53" s="28" t="s">
        <v>352</v>
      </c>
      <c r="B53" s="28" t="s">
        <v>353</v>
      </c>
      <c r="C53" s="30" t="s">
        <v>354</v>
      </c>
      <c r="D53" s="34"/>
      <c r="E53" s="34"/>
      <c r="F53" s="34"/>
      <c r="G53" s="34"/>
      <c r="H53" s="34"/>
      <c r="I53" s="34"/>
    </row>
    <row r="54" spans="1:9" ht="15.75">
      <c r="A54" s="3" t="s">
        <v>414</v>
      </c>
      <c r="B54" s="29" t="s">
        <v>342</v>
      </c>
      <c r="C54" s="30"/>
      <c r="D54" s="34"/>
      <c r="E54" s="34"/>
      <c r="F54" s="34"/>
      <c r="G54" s="34">
        <f>G56+G57+G58+G59+G60+G61</f>
        <v>63347.36</v>
      </c>
      <c r="H54" s="34">
        <f>H56+H57+H58+H59+H60+H61</f>
        <v>56582.36</v>
      </c>
      <c r="I54" s="34">
        <f>I56+I57+I58+I59+I60+I61</f>
        <v>6765</v>
      </c>
    </row>
    <row r="55" spans="1:9" ht="12.75">
      <c r="A55" s="28" t="s">
        <v>356</v>
      </c>
      <c r="B55" s="29" t="s">
        <v>84</v>
      </c>
      <c r="C55" s="30" t="s">
        <v>84</v>
      </c>
      <c r="D55" s="34"/>
      <c r="E55" s="34"/>
      <c r="F55" s="34"/>
      <c r="G55" s="34"/>
      <c r="H55" s="34"/>
      <c r="I55" s="34"/>
    </row>
    <row r="56" spans="1:9" ht="12.75">
      <c r="A56" s="28" t="s">
        <v>212</v>
      </c>
      <c r="B56" s="29" t="s">
        <v>415</v>
      </c>
      <c r="C56" s="30" t="s">
        <v>358</v>
      </c>
      <c r="D56" s="34"/>
      <c r="E56" s="34"/>
      <c r="F56" s="34"/>
      <c r="G56" s="34">
        <f>H56+I56</f>
        <v>42158.43</v>
      </c>
      <c r="H56" s="34">
        <v>37658.43</v>
      </c>
      <c r="I56" s="34">
        <v>4500</v>
      </c>
    </row>
    <row r="57" spans="1:9" ht="12.75">
      <c r="A57" s="28" t="s">
        <v>359</v>
      </c>
      <c r="B57" s="33" t="s">
        <v>416</v>
      </c>
      <c r="C57" s="30" t="s">
        <v>361</v>
      </c>
      <c r="D57" s="34"/>
      <c r="E57" s="34"/>
      <c r="F57" s="34"/>
      <c r="G57" s="34"/>
      <c r="H57" s="34"/>
      <c r="I57" s="34"/>
    </row>
    <row r="58" spans="1:9" ht="12.75">
      <c r="A58" s="28" t="s">
        <v>362</v>
      </c>
      <c r="B58" s="29" t="s">
        <v>417</v>
      </c>
      <c r="C58" s="30" t="s">
        <v>364</v>
      </c>
      <c r="D58" s="34"/>
      <c r="E58" s="34"/>
      <c r="F58" s="34"/>
      <c r="G58" s="34">
        <f>H58+I58</f>
        <v>21188.93</v>
      </c>
      <c r="H58" s="34">
        <v>18923.93</v>
      </c>
      <c r="I58" s="34">
        <v>2265</v>
      </c>
    </row>
    <row r="59" spans="1:9" ht="12.75">
      <c r="A59" s="28" t="s">
        <v>365</v>
      </c>
      <c r="B59" s="29" t="s">
        <v>418</v>
      </c>
      <c r="C59" s="30" t="s">
        <v>367</v>
      </c>
      <c r="D59" s="34"/>
      <c r="E59" s="34"/>
      <c r="F59" s="34"/>
      <c r="G59" s="34"/>
      <c r="H59" s="34"/>
      <c r="I59" s="34"/>
    </row>
    <row r="60" spans="1:9" ht="12.75">
      <c r="A60" s="28" t="s">
        <v>368</v>
      </c>
      <c r="B60" s="29" t="s">
        <v>419</v>
      </c>
      <c r="C60" s="30" t="s">
        <v>370</v>
      </c>
      <c r="D60" s="34"/>
      <c r="E60" s="34"/>
      <c r="F60" s="34"/>
      <c r="G60" s="34"/>
      <c r="H60" s="34"/>
      <c r="I60" s="34"/>
    </row>
    <row r="61" spans="1:9" ht="12.75">
      <c r="A61" s="28" t="s">
        <v>371</v>
      </c>
      <c r="B61" s="29" t="s">
        <v>420</v>
      </c>
      <c r="C61" s="30" t="s">
        <v>373</v>
      </c>
      <c r="D61" s="34"/>
      <c r="E61" s="34"/>
      <c r="F61" s="34"/>
      <c r="G61" s="34"/>
      <c r="H61" s="34"/>
      <c r="I61" s="34"/>
    </row>
    <row r="62" spans="1:9" ht="12.75">
      <c r="A62" s="28"/>
      <c r="B62" s="29"/>
      <c r="C62" s="30"/>
      <c r="D62" s="34"/>
      <c r="E62" s="34"/>
      <c r="F62" s="34"/>
      <c r="G62" s="34"/>
      <c r="H62" s="34"/>
      <c r="I62" s="34"/>
    </row>
    <row r="63" spans="1:9" ht="12.75">
      <c r="A63" s="28" t="s">
        <v>421</v>
      </c>
      <c r="B63" s="29"/>
      <c r="C63" s="30"/>
      <c r="D63" s="34"/>
      <c r="E63" s="34"/>
      <c r="F63" s="34"/>
      <c r="G63" s="34"/>
      <c r="H63" s="34"/>
      <c r="I63" s="34"/>
    </row>
    <row r="64" spans="1:9" ht="12.75">
      <c r="A64" s="28" t="s">
        <v>422</v>
      </c>
      <c r="B64" s="29" t="s">
        <v>355</v>
      </c>
      <c r="C64" s="30" t="s">
        <v>84</v>
      </c>
      <c r="D64" s="34"/>
      <c r="E64" s="34"/>
      <c r="F64" s="34"/>
      <c r="G64" s="34"/>
      <c r="H64" s="34"/>
      <c r="I64" s="34"/>
    </row>
    <row r="65" spans="1:9" ht="12.75">
      <c r="A65" s="28" t="s">
        <v>356</v>
      </c>
      <c r="B65" s="29" t="s">
        <v>84</v>
      </c>
      <c r="C65" s="30" t="s">
        <v>84</v>
      </c>
      <c r="D65" s="34"/>
      <c r="E65" s="34"/>
      <c r="F65" s="34"/>
      <c r="G65" s="34"/>
      <c r="H65" s="34"/>
      <c r="I65" s="34"/>
    </row>
    <row r="66" spans="1:9" ht="12.75">
      <c r="A66" s="28" t="s">
        <v>212</v>
      </c>
      <c r="B66" s="29" t="s">
        <v>357</v>
      </c>
      <c r="C66" s="30" t="s">
        <v>358</v>
      </c>
      <c r="D66" s="34"/>
      <c r="E66" s="34"/>
      <c r="F66" s="34"/>
      <c r="G66" s="34"/>
      <c r="H66" s="34"/>
      <c r="I66" s="34"/>
    </row>
    <row r="67" spans="1:9" ht="12.75">
      <c r="A67" s="28" t="s">
        <v>359</v>
      </c>
      <c r="B67" s="28" t="s">
        <v>360</v>
      </c>
      <c r="C67" s="30" t="s">
        <v>361</v>
      </c>
      <c r="D67" s="34"/>
      <c r="E67" s="34"/>
      <c r="F67" s="34"/>
      <c r="G67" s="34"/>
      <c r="H67" s="34"/>
      <c r="I67" s="34"/>
    </row>
    <row r="68" spans="1:9" ht="12.75">
      <c r="A68" s="28" t="s">
        <v>362</v>
      </c>
      <c r="B68" s="29" t="s">
        <v>363</v>
      </c>
      <c r="C68" s="30" t="s">
        <v>364</v>
      </c>
      <c r="D68" s="34"/>
      <c r="E68" s="34"/>
      <c r="F68" s="34"/>
      <c r="G68" s="34"/>
      <c r="H68" s="34"/>
      <c r="I68" s="34"/>
    </row>
    <row r="69" spans="1:9" ht="12.75">
      <c r="A69" s="28" t="s">
        <v>365</v>
      </c>
      <c r="B69" s="29" t="s">
        <v>366</v>
      </c>
      <c r="C69" s="30" t="s">
        <v>367</v>
      </c>
      <c r="D69" s="34"/>
      <c r="E69" s="34"/>
      <c r="F69" s="34"/>
      <c r="G69" s="34"/>
      <c r="H69" s="34"/>
      <c r="I69" s="34"/>
    </row>
    <row r="70" spans="1:9" ht="12.75">
      <c r="A70" s="28" t="s">
        <v>368</v>
      </c>
      <c r="B70" s="29" t="s">
        <v>369</v>
      </c>
      <c r="C70" s="30" t="s">
        <v>370</v>
      </c>
      <c r="D70" s="34"/>
      <c r="E70" s="34"/>
      <c r="F70" s="34"/>
      <c r="G70" s="34"/>
      <c r="H70" s="34"/>
      <c r="I70" s="34"/>
    </row>
    <row r="71" spans="1:9" ht="12.75">
      <c r="A71" s="28" t="s">
        <v>371</v>
      </c>
      <c r="B71" s="29" t="s">
        <v>372</v>
      </c>
      <c r="C71" s="30" t="s">
        <v>373</v>
      </c>
      <c r="D71" s="34"/>
      <c r="E71" s="34"/>
      <c r="F71" s="34"/>
      <c r="G71" s="34"/>
      <c r="H71" s="34"/>
      <c r="I71" s="34"/>
    </row>
    <row r="72" spans="1:9" ht="12.75">
      <c r="A72" s="28" t="s">
        <v>374</v>
      </c>
      <c r="B72" s="29" t="s">
        <v>375</v>
      </c>
      <c r="C72" s="30" t="s">
        <v>376</v>
      </c>
      <c r="D72" s="34"/>
      <c r="E72" s="34"/>
      <c r="F72" s="34"/>
      <c r="G72" s="34"/>
      <c r="H72" s="34"/>
      <c r="I72" s="34"/>
    </row>
    <row r="73" spans="1:9" ht="12.75">
      <c r="A73" s="28" t="s">
        <v>356</v>
      </c>
      <c r="B73" s="29" t="s">
        <v>84</v>
      </c>
      <c r="C73" s="30" t="s">
        <v>84</v>
      </c>
      <c r="D73" s="34"/>
      <c r="E73" s="34"/>
      <c r="F73" s="34"/>
      <c r="G73" s="34"/>
      <c r="H73" s="34"/>
      <c r="I73" s="34"/>
    </row>
    <row r="74" spans="1:9" ht="12.75">
      <c r="A74" s="28" t="s">
        <v>377</v>
      </c>
      <c r="B74" s="29" t="s">
        <v>378</v>
      </c>
      <c r="C74" s="30" t="s">
        <v>379</v>
      </c>
      <c r="D74" s="34"/>
      <c r="E74" s="34"/>
      <c r="F74" s="34"/>
      <c r="G74" s="34"/>
      <c r="H74" s="34"/>
      <c r="I74" s="34"/>
    </row>
    <row r="77" spans="1:9" ht="12.75">
      <c r="A77" s="50" t="s">
        <v>84</v>
      </c>
      <c r="B77" s="51"/>
      <c r="C77" s="51"/>
      <c r="D77" s="51"/>
      <c r="E77" s="51"/>
      <c r="F77" s="51"/>
      <c r="G77" s="51"/>
      <c r="H77" s="51"/>
      <c r="I77" s="51"/>
    </row>
    <row r="78" spans="1:9" ht="12.75">
      <c r="A78" s="50" t="s">
        <v>84</v>
      </c>
      <c r="B78" s="51"/>
      <c r="C78" s="51"/>
      <c r="D78" s="51"/>
      <c r="E78" s="51"/>
      <c r="F78" s="51"/>
      <c r="G78" s="51"/>
      <c r="H78" s="51"/>
      <c r="I78" s="51"/>
    </row>
    <row r="79" spans="1:9" ht="12.75">
      <c r="A79" s="48" t="s">
        <v>475</v>
      </c>
      <c r="B79" s="49"/>
      <c r="C79" s="49"/>
      <c r="D79" s="49"/>
      <c r="E79" s="49"/>
      <c r="F79" s="49"/>
      <c r="G79" s="49"/>
      <c r="H79" s="49"/>
      <c r="I79" s="49"/>
    </row>
    <row r="80" spans="1:9" ht="12.75">
      <c r="A80" s="48" t="s">
        <v>249</v>
      </c>
      <c r="B80" s="49"/>
      <c r="C80" s="49"/>
      <c r="D80" s="49"/>
      <c r="E80" s="49"/>
      <c r="F80" s="49"/>
      <c r="G80" s="49"/>
      <c r="H80" s="49"/>
      <c r="I80" s="49"/>
    </row>
    <row r="81" ht="12.75">
      <c r="A81" t="s">
        <v>28</v>
      </c>
    </row>
    <row r="82" ht="12.75">
      <c r="A82" t="s">
        <v>29</v>
      </c>
    </row>
    <row r="83" spans="1:9" ht="12.75">
      <c r="A83" s="48"/>
      <c r="B83" s="49"/>
      <c r="C83" s="49"/>
      <c r="D83" s="49"/>
      <c r="E83" s="49"/>
      <c r="F83" s="49"/>
      <c r="G83" s="49"/>
      <c r="H83" s="49"/>
      <c r="I83" s="49"/>
    </row>
    <row r="84" spans="1:9" ht="12.75">
      <c r="A84" s="48" t="s">
        <v>84</v>
      </c>
      <c r="B84" s="49"/>
      <c r="C84" s="49"/>
      <c r="D84" s="49"/>
      <c r="E84" s="49"/>
      <c r="F84" s="49"/>
      <c r="G84" s="49"/>
      <c r="H84" s="49"/>
      <c r="I84" s="49"/>
    </row>
  </sheetData>
  <sheetProtection/>
  <mergeCells count="10">
    <mergeCell ref="A1:I1"/>
    <mergeCell ref="A2:I2"/>
    <mergeCell ref="A3:I3"/>
    <mergeCell ref="A4:I4"/>
    <mergeCell ref="A83:I83"/>
    <mergeCell ref="A84:I84"/>
    <mergeCell ref="A77:I77"/>
    <mergeCell ref="A78:I78"/>
    <mergeCell ref="A79:I79"/>
    <mergeCell ref="A80:I80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6"/>
      <c r="B1" s="46"/>
      <c r="C1" s="46"/>
      <c r="D1" s="46"/>
      <c r="E1" s="46"/>
      <c r="F1" s="46"/>
      <c r="G1" s="46"/>
      <c r="H1" s="46"/>
      <c r="I1" s="46"/>
    </row>
    <row r="2" spans="1:9" ht="15">
      <c r="A2" s="56"/>
      <c r="B2" s="46"/>
      <c r="C2" s="46"/>
      <c r="D2" s="46"/>
      <c r="E2" s="46"/>
      <c r="F2" s="46"/>
      <c r="G2" s="46"/>
      <c r="H2" s="46"/>
      <c r="I2" s="46"/>
    </row>
    <row r="3" spans="1:9" ht="15.75">
      <c r="A3" s="44"/>
      <c r="B3" s="57"/>
      <c r="C3" s="57"/>
      <c r="D3" s="57"/>
      <c r="E3" s="57"/>
      <c r="F3" s="57"/>
      <c r="G3" s="57"/>
      <c r="H3" s="57"/>
      <c r="I3" s="57"/>
    </row>
    <row r="4" spans="1:9" ht="15">
      <c r="A4" s="15"/>
      <c r="B4" s="10"/>
      <c r="C4" s="46"/>
      <c r="D4" s="46"/>
      <c r="E4" s="46"/>
      <c r="F4" s="10"/>
      <c r="G4" s="10"/>
      <c r="H4" s="10"/>
      <c r="I4" s="10"/>
    </row>
    <row r="5" spans="1:9" ht="15">
      <c r="A5" s="42"/>
      <c r="B5" s="43"/>
      <c r="C5" s="43"/>
      <c r="D5" s="43"/>
      <c r="E5" s="43"/>
      <c r="F5" s="43"/>
      <c r="G5" s="43"/>
      <c r="H5" s="43"/>
      <c r="I5" s="43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5">
      <c r="A67" s="55"/>
      <c r="B67" s="55"/>
      <c r="C67" s="55"/>
      <c r="D67" s="55"/>
      <c r="E67" s="55"/>
      <c r="F67" s="55"/>
      <c r="G67" s="55"/>
      <c r="H67" s="55"/>
      <c r="I67" s="55"/>
    </row>
    <row r="68" spans="1:9" ht="15">
      <c r="A68" s="54"/>
      <c r="B68" s="54"/>
      <c r="C68" s="54"/>
      <c r="D68" s="54"/>
      <c r="E68" s="54"/>
      <c r="F68" s="54"/>
      <c r="G68" s="54"/>
      <c r="H68" s="54"/>
      <c r="I68" s="54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4"/>
      <c r="B70" s="54"/>
      <c r="C70" s="54"/>
      <c r="D70" s="54"/>
      <c r="E70" s="54"/>
      <c r="F70" s="54"/>
      <c r="G70" s="54"/>
      <c r="H70" s="54"/>
      <c r="I70" s="54"/>
    </row>
    <row r="71" spans="1:9" ht="15">
      <c r="A71" s="54"/>
      <c r="B71" s="54"/>
      <c r="C71" s="54"/>
      <c r="D71" s="54"/>
      <c r="E71" s="54"/>
      <c r="F71" s="54"/>
      <c r="G71" s="54"/>
      <c r="H71" s="54"/>
      <c r="I71" s="54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Управдел</cp:lastModifiedBy>
  <cp:lastPrinted>2017-06-02T05:42:23Z</cp:lastPrinted>
  <dcterms:created xsi:type="dcterms:W3CDTF">2016-06-01T06:06:33Z</dcterms:created>
  <dcterms:modified xsi:type="dcterms:W3CDTF">2017-06-02T10:35:47Z</dcterms:modified>
  <cp:category/>
  <cp:version/>
  <cp:contentType/>
  <cp:contentStatus/>
</cp:coreProperties>
</file>